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'Лист2'!$A$1:$L$28</definedName>
    <definedName name="_xlnm.Print_Area" localSheetId="2">'Лист3'!$A$1:$K$52</definedName>
    <definedName name="_xlnm.Print_Area" localSheetId="3">'Лист4'!$A$1:$M$24</definedName>
  </definedNames>
  <calcPr fullCalcOnLoad="1"/>
</workbook>
</file>

<file path=xl/sharedStrings.xml><?xml version="1.0" encoding="utf-8"?>
<sst xmlns="http://schemas.openxmlformats.org/spreadsheetml/2006/main" count="224" uniqueCount="105">
  <si>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</si>
  <si>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</si>
  <si>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</si>
  <si>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</si>
  <si>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</si>
  <si>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</si>
  <si>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</si>
  <si>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</si>
  <si>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</si>
  <si>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</si>
  <si>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</si>
  <si>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</si>
  <si>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</si>
  <si>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</si>
  <si>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</si>
  <si>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</si>
  <si>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</si>
  <si>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</si>
  <si>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</si>
  <si>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</si>
  <si>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</si>
  <si>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</si>
  <si>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</si>
  <si>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</si>
  <si>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</si>
  <si>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</si>
  <si>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</si>
  <si>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</si>
  <si>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</si>
  <si>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</si>
  <si>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</si>
  <si>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</si>
  <si>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</si>
  <si>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</si>
  <si>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</si>
  <si>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</si>
  <si>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</si>
  <si>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</si>
  <si>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</si>
  <si>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</si>
  <si>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</si>
  <si>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</si>
  <si>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</si>
  <si>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</si>
  <si>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</si>
  <si>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</si>
  <si>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</si>
  <si>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</si>
  <si>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</si>
  <si>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</si>
  <si>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</si>
  <si>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</si>
  <si>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</si>
  <si>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</si>
  <si>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</si>
  <si>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</si>
  <si>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</si>
  <si>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</si>
  <si>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</si>
  <si>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</si>
  <si>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(КФКВК)          (найменування бюджетної програми)</t>
  </si>
  <si>
    <t>0620</t>
  </si>
  <si>
    <t>Програма комплексних заходів з поточного утримання об'єктів благоустрою м.Львова</t>
  </si>
  <si>
    <t>Регіональна  цільова програма1</t>
  </si>
  <si>
    <t>Підпрограма 2</t>
  </si>
  <si>
    <t>Внутрішньо-управлінський облік</t>
  </si>
  <si>
    <t>%</t>
  </si>
  <si>
    <t>якості</t>
  </si>
  <si>
    <t>Департамент житлового господарства та інфраструктури ЛМР</t>
  </si>
  <si>
    <t>Департамент фінансової політики ЛМР</t>
  </si>
  <si>
    <t>затрат</t>
  </si>
  <si>
    <t>Підтримка підприємств комунальної форми власності</t>
  </si>
  <si>
    <t>0490</t>
  </si>
  <si>
    <t>Розмір статутного капіталу на початок року</t>
  </si>
  <si>
    <t>Внески до статутного капіталу суб’єктів господарювання  ЛМКП "Львівтеплоенерго"</t>
  </si>
  <si>
    <t>Внески до статутного капіталу суб’єктів господарювання ЛКП "Львівавтодор"</t>
  </si>
  <si>
    <t>Внески до статутного капіталу суб’єктів господарювання ЛКП "Залізничнетеплоенерго"</t>
  </si>
  <si>
    <t>Внески до статутного капіталу суб’єктів господарювання ЛМКП "Львівводоканал"</t>
  </si>
  <si>
    <t>Внески до статутного капіталу суб’єктів господарювання ЛМКП "Львівсвітло"</t>
  </si>
  <si>
    <t xml:space="preserve">Внески до статутного капіталу суб’єктів господарювання  ЛКП "Рембуд" </t>
  </si>
  <si>
    <t>Внески до статутного капіталу суб’єктів господарювання ЛКП ШРП "Галицького району"</t>
  </si>
  <si>
    <t>Внески до статутного капіталу суб’єктів господарювання ЛКП ШРП "Залізничного району"</t>
  </si>
  <si>
    <t>Внески до статутного капіталу суб’єктів господарювання ЛКП ШРП "Личаківського району"</t>
  </si>
  <si>
    <t>Внески до статутного капіталу суб’єктів господарювання ЛКП ШРП "Шевченківського району"</t>
  </si>
  <si>
    <t>Фінансова підтримка підприємств комунальної форми власності</t>
  </si>
  <si>
    <t>Співвідношення суми поповнення статутного капіталу до розміру статутного капіталу на початок року підприємств</t>
  </si>
  <si>
    <t>розрахунок</t>
  </si>
  <si>
    <t>Завдання: Фінансова підтримка підприємств комунальної форми власності</t>
  </si>
  <si>
    <t>Завдання:</t>
  </si>
  <si>
    <t>10.   Результативні показники бюджетної програми у розрізі піпдрограм і завдань</t>
  </si>
  <si>
    <t xml:space="preserve">Внески до статутного капіталу суб’єктів господарювання  ЛКП "Лев" </t>
  </si>
  <si>
    <t xml:space="preserve">Внески до статутного капіталу суб’єктів господарювання  ЛКП  "Лев" </t>
  </si>
  <si>
    <t>Внески до статутного капіталу суб’єктів господарювання ЛКП "Виробничо-реставраційний комбінат обрядових послуг"</t>
  </si>
  <si>
    <t>Внески до статутного капіталу суб’єктів господарювання ЛК "РАП"</t>
  </si>
  <si>
    <t>1217670          0490               Внески до статутного капіталу суб'єктів господарювання</t>
  </si>
  <si>
    <t>1200000          Департамент житлового господарства та інфраструктури ЛМР</t>
  </si>
  <si>
    <t>1210000          Департамент житлового господарства та інфраструктури ЛМР</t>
  </si>
  <si>
    <t xml:space="preserve"> ухвала ЛМР від 21.12.2017 № 2783 (зі змінами)</t>
  </si>
  <si>
    <t>бюджетної програми місцевого бюджету на   2018   рік</t>
  </si>
  <si>
    <t>Обсяг здійснення поповнення статутного капіталу підприємств</t>
  </si>
  <si>
    <t xml:space="preserve">Закони України від 21.05.1997 № 280/97-ВР "Про місцеве самоврядування в Україні" (зі змінами) та ухвали Львівської міської ради: від 14.07.2016 № 777 "Про розмежування повноважень між виконавчими органами Львівської міської ради", від 21.12.2017  №2787 "Про  продовження на 2018-2020 роки дії Програми здійснення Львівською міською радою внесків до статутних капіталів комунальних підприємств, установ та організацій у 2017 році" </t>
  </si>
  <si>
    <t>Директор департаменту житлового  господарства та інфраструктури</t>
  </si>
  <si>
    <t>І.М. Маруняк</t>
  </si>
  <si>
    <r>
      <t>Обсяг бюджетних призначень/бюджетних асигнувань  -</t>
    </r>
    <r>
      <rPr>
        <b/>
        <sz val="10"/>
        <rFont val="Arial"/>
        <family val="2"/>
      </rPr>
      <t xml:space="preserve"> 1 045 938,75294</t>
    </r>
    <r>
      <rPr>
        <sz val="10"/>
        <rFont val="Arial"/>
        <family val="2"/>
      </rPr>
      <t xml:space="preserve"> тис.гривень, у тому числі  загального фонду - 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>тис.гривень</t>
    </r>
  </si>
  <si>
    <r>
      <t>та спеціального фонду -</t>
    </r>
    <r>
      <rPr>
        <b/>
        <sz val="10"/>
        <rFont val="Arial"/>
        <family val="2"/>
      </rPr>
      <t xml:space="preserve">   </t>
    </r>
    <r>
      <rPr>
        <sz val="10"/>
        <rFont val="Arial"/>
        <family val="2"/>
      </rPr>
      <t>1 045 938,75294 тис.гривень.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</si>
</sst>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00"/>
    <numFmt numFmtId="166" formatCode="0.00000"/>
    <numFmt numFmtId="167" formatCode="#,##0.00000"/>
    <numFmt numFmtId="168" formatCode="0.0000"/>
    <numFmt numFmtId="169" formatCode="0.0"/>
    <numFmt numFmtId="170" formatCode="0.00000000"/>
    <numFmt numFmtId="171" formatCode="0.0000000"/>
    <numFmt numFmtId="172" formatCode="0.000000"/>
    <numFmt numFmtId="173" formatCode="#,##0.0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0" xfId="53" applyFont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4" fillId="0" borderId="10" xfId="0" applyFont="1" applyBorder="1" applyAlignment="1">
      <alignment wrapText="1"/>
    </xf>
    <xf numFmtId="0" fontId="10" fillId="0" borderId="12" xfId="0" applyFont="1" applyBorder="1" applyAlignment="1">
      <alignment horizontal="center"/>
    </xf>
    <xf numFmtId="0" fontId="10" fillId="0" borderId="0" xfId="54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12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166" fontId="3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3" xfId="53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 vertical="center" wrapText="1"/>
    </xf>
    <xf numFmtId="0" fontId="4" fillId="0" borderId="12" xfId="52" applyFont="1" applyFill="1" applyBorder="1" applyAlignment="1">
      <alignment vertical="center" wrapText="1"/>
      <protection/>
    </xf>
    <xf numFmtId="0" fontId="4" fillId="0" borderId="15" xfId="52" applyFont="1" applyFill="1" applyBorder="1" applyAlignment="1">
      <alignment vertical="center" wrapText="1"/>
      <protection/>
    </xf>
    <xf numFmtId="0" fontId="15" fillId="0" borderId="15" xfId="52" applyFont="1" applyFill="1" applyBorder="1" applyAlignment="1">
      <alignment vertical="top" wrapText="1"/>
      <protection/>
    </xf>
    <xf numFmtId="0" fontId="4" fillId="0" borderId="10" xfId="52" applyFont="1" applyFill="1" applyBorder="1" applyAlignment="1">
      <alignment vertical="center" wrapText="1"/>
      <protection/>
    </xf>
    <xf numFmtId="166" fontId="4" fillId="0" borderId="0" xfId="0" applyNumberFormat="1" applyFont="1" applyAlignment="1">
      <alignment/>
    </xf>
    <xf numFmtId="0" fontId="12" fillId="33" borderId="11" xfId="0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5" xfId="52" applyFont="1" applyFill="1" applyBorder="1" applyAlignment="1">
      <alignment vertical="center" wrapText="1"/>
      <protection/>
    </xf>
    <xf numFmtId="0" fontId="16" fillId="0" borderId="10" xfId="0" applyFont="1" applyBorder="1" applyAlignment="1">
      <alignment/>
    </xf>
    <xf numFmtId="0" fontId="16" fillId="33" borderId="12" xfId="0" applyFont="1" applyFill="1" applyBorder="1" applyAlignment="1">
      <alignment/>
    </xf>
    <xf numFmtId="166" fontId="3" fillId="0" borderId="0" xfId="0" applyNumberFormat="1" applyFont="1" applyAlignment="1">
      <alignment/>
    </xf>
    <xf numFmtId="0" fontId="7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7" fontId="3" fillId="33" borderId="13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/>
    </xf>
    <xf numFmtId="166" fontId="5" fillId="0" borderId="13" xfId="0" applyNumberFormat="1" applyFont="1" applyBorder="1" applyAlignment="1">
      <alignment horizontal="center"/>
    </xf>
    <xf numFmtId="166" fontId="5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left" vertical="top" wrapText="1"/>
    </xf>
    <xf numFmtId="166" fontId="3" fillId="0" borderId="15" xfId="0" applyNumberFormat="1" applyFont="1" applyBorder="1" applyAlignment="1">
      <alignment horizontal="left" vertical="top" wrapText="1"/>
    </xf>
    <xf numFmtId="166" fontId="3" fillId="0" borderId="14" xfId="0" applyNumberFormat="1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6" fontId="3" fillId="0" borderId="13" xfId="0" applyNumberFormat="1" applyFont="1" applyBorder="1" applyAlignment="1">
      <alignment horizontal="center"/>
    </xf>
    <xf numFmtId="166" fontId="3" fillId="0" borderId="14" xfId="0" applyNumberFormat="1" applyFont="1" applyBorder="1" applyAlignment="1">
      <alignment horizontal="center"/>
    </xf>
    <xf numFmtId="0" fontId="5" fillId="33" borderId="12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167" fontId="5" fillId="0" borderId="13" xfId="0" applyNumberFormat="1" applyFont="1" applyBorder="1" applyAlignment="1">
      <alignment horizontal="center"/>
    </xf>
    <xf numFmtId="167" fontId="5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7" fontId="4" fillId="0" borderId="13" xfId="53" applyNumberFormat="1" applyFont="1" applyBorder="1" applyAlignment="1">
      <alignment horizontal="center" vertical="top" wrapText="1"/>
      <protection/>
    </xf>
    <xf numFmtId="167" fontId="4" fillId="0" borderId="14" xfId="53" applyNumberFormat="1" applyFont="1" applyBorder="1" applyAlignment="1">
      <alignment horizontal="center" vertical="top" wrapText="1"/>
      <protection/>
    </xf>
    <xf numFmtId="166" fontId="3" fillId="0" borderId="0" xfId="0" applyNumberFormat="1" applyFont="1" applyBorder="1" applyAlignment="1">
      <alignment horizontal="left" vertical="top" wrapText="1"/>
    </xf>
    <xf numFmtId="166" fontId="5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64" fontId="4" fillId="0" borderId="13" xfId="53" applyNumberFormat="1" applyFont="1" applyBorder="1" applyAlignment="1">
      <alignment horizontal="center" vertical="top" wrapText="1"/>
      <protection/>
    </xf>
    <xf numFmtId="164" fontId="4" fillId="0" borderId="14" xfId="53" applyNumberFormat="1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166" fontId="4" fillId="0" borderId="13" xfId="0" applyNumberFormat="1" applyFont="1" applyBorder="1" applyAlignment="1">
      <alignment horizontal="center" wrapText="1"/>
    </xf>
    <xf numFmtId="166" fontId="4" fillId="0" borderId="15" xfId="0" applyNumberFormat="1" applyFont="1" applyBorder="1" applyAlignment="1">
      <alignment horizontal="center" wrapText="1"/>
    </xf>
    <xf numFmtId="166" fontId="4" fillId="0" borderId="14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67" fontId="12" fillId="0" borderId="13" xfId="0" applyNumberFormat="1" applyFont="1" applyBorder="1" applyAlignment="1">
      <alignment horizontal="center"/>
    </xf>
    <xf numFmtId="167" fontId="12" fillId="0" borderId="15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7" fontId="4" fillId="34" borderId="13" xfId="0" applyNumberFormat="1" applyFont="1" applyFill="1" applyBorder="1" applyAlignment="1">
      <alignment horizontal="center"/>
    </xf>
    <xf numFmtId="167" fontId="4" fillId="34" borderId="15" xfId="0" applyNumberFormat="1" applyFont="1" applyFill="1" applyBorder="1" applyAlignment="1">
      <alignment horizontal="center"/>
    </xf>
    <xf numFmtId="167" fontId="4" fillId="34" borderId="1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9" fontId="4" fillId="33" borderId="13" xfId="0" applyNumberFormat="1" applyFont="1" applyFill="1" applyBorder="1" applyAlignment="1">
      <alignment horizontal="center"/>
    </xf>
    <xf numFmtId="169" fontId="4" fillId="33" borderId="15" xfId="0" applyNumberFormat="1" applyFont="1" applyFill="1" applyBorder="1" applyAlignment="1">
      <alignment horizontal="center"/>
    </xf>
    <xf numFmtId="169" fontId="4" fillId="33" borderId="14" xfId="0" applyNumberFormat="1" applyFont="1" applyFill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166" fontId="4" fillId="0" borderId="15" xfId="0" applyNumberFormat="1" applyFont="1" applyBorder="1" applyAlignment="1">
      <alignment horizontal="center"/>
    </xf>
    <xf numFmtId="166" fontId="4" fillId="0" borderId="14" xfId="0" applyNumberFormat="1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/>
    </xf>
    <xf numFmtId="1" fontId="4" fillId="33" borderId="15" xfId="0" applyNumberFormat="1" applyFont="1" applyFill="1" applyBorder="1" applyAlignment="1">
      <alignment horizontal="center"/>
    </xf>
    <xf numFmtId="1" fontId="4" fillId="33" borderId="14" xfId="0" applyNumberFormat="1" applyFont="1" applyFill="1" applyBorder="1" applyAlignment="1">
      <alignment horizontal="center"/>
    </xf>
    <xf numFmtId="166" fontId="12" fillId="33" borderId="13" xfId="0" applyNumberFormat="1" applyFont="1" applyFill="1" applyBorder="1" applyAlignment="1">
      <alignment horizontal="center"/>
    </xf>
    <xf numFmtId="166" fontId="12" fillId="33" borderId="15" xfId="0" applyNumberFormat="1" applyFont="1" applyFill="1" applyBorder="1" applyAlignment="1">
      <alignment horizontal="center"/>
    </xf>
    <xf numFmtId="166" fontId="12" fillId="33" borderId="14" xfId="0" applyNumberFormat="1" applyFont="1" applyFill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0" fontId="10" fillId="0" borderId="24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10" xfId="54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0" fillId="0" borderId="25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Обычный_Лист3" xfId="53"/>
    <cellStyle name="Обычный_Лист4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zoomScalePageLayoutView="0" workbookViewId="0" topLeftCell="A1">
      <selection activeCell="K30" sqref="K30"/>
    </sheetView>
  </sheetViews>
  <sheetFormatPr defaultColWidth="9.00390625" defaultRowHeight="12.75"/>
  <cols>
    <col min="1" max="1" width="5.375" style="28" customWidth="1"/>
    <col min="2" max="11" width="9.125" style="28" customWidth="1"/>
    <col min="12" max="12" width="6.00390625" style="28" customWidth="1"/>
    <col min="13" max="13" width="12.75390625" style="28" customWidth="1"/>
    <col min="14" max="14" width="15.125" style="28" customWidth="1"/>
    <col min="15" max="16384" width="9.125" style="28" customWidth="1"/>
  </cols>
  <sheetData>
    <row r="1" spans="13:14" ht="12.75">
      <c r="M1" s="71" t="s">
        <v>0</v>
      </c>
      <c r="N1" s="71"/>
    </row>
    <row r="2" spans="13:14" ht="12.75">
      <c r="M2" s="72" t="s">
        <v>1</v>
      </c>
      <c r="N2" s="72"/>
    </row>
    <row r="3" spans="13:14" ht="12.75">
      <c r="M3" s="73" t="s">
        <v>2</v>
      </c>
      <c r="N3" s="73"/>
    </row>
    <row r="4" spans="13:14" ht="13.5" customHeight="1">
      <c r="M4" s="74" t="s">
        <v>45</v>
      </c>
      <c r="N4" s="74"/>
    </row>
    <row r="5" ht="14.25" customHeight="1"/>
    <row r="6" spans="13:14" ht="12.75">
      <c r="M6" s="71" t="s">
        <v>0</v>
      </c>
      <c r="N6" s="71"/>
    </row>
    <row r="7" spans="13:14" ht="12.75">
      <c r="M7" s="72" t="s">
        <v>3</v>
      </c>
      <c r="N7" s="72"/>
    </row>
    <row r="8" spans="13:14" ht="24.75" customHeight="1" thickBot="1">
      <c r="M8" s="68" t="s">
        <v>68</v>
      </c>
      <c r="N8" s="68"/>
    </row>
    <row r="9" spans="13:14" ht="18.75" customHeight="1">
      <c r="M9" s="75" t="s">
        <v>4</v>
      </c>
      <c r="N9" s="75"/>
    </row>
    <row r="10" spans="13:14" ht="25.5" customHeight="1" thickBot="1">
      <c r="M10" s="68" t="s">
        <v>69</v>
      </c>
      <c r="N10" s="68"/>
    </row>
    <row r="11" spans="13:14" ht="10.5" customHeight="1">
      <c r="M11" s="77" t="s">
        <v>5</v>
      </c>
      <c r="N11" s="77"/>
    </row>
    <row r="12" spans="13:14" ht="12.75">
      <c r="M12" s="38"/>
      <c r="N12" s="28" t="s">
        <v>6</v>
      </c>
    </row>
    <row r="15" spans="1:14" ht="15.75">
      <c r="A15" s="70" t="s">
        <v>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</row>
    <row r="16" spans="1:14" ht="15.75">
      <c r="A16" s="70" t="s">
        <v>98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</row>
    <row r="18" spans="1:14" ht="12.75">
      <c r="A18" s="28" t="s">
        <v>8</v>
      </c>
      <c r="B18" s="76" t="s">
        <v>95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2:14" ht="12.75">
      <c r="B19" s="69" t="s">
        <v>46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1" spans="1:14" ht="12.75">
      <c r="A21" s="28" t="s">
        <v>9</v>
      </c>
      <c r="B21" s="76" t="s">
        <v>96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</row>
    <row r="22" spans="2:14" ht="12.75">
      <c r="B22" s="69" t="s">
        <v>10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4" spans="1:14" ht="16.5" customHeight="1">
      <c r="A24" s="28" t="s">
        <v>11</v>
      </c>
      <c r="B24" s="78" t="s">
        <v>94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</row>
    <row r="25" spans="2:14" ht="12.75">
      <c r="B25" s="69" t="s">
        <v>60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7" spans="1:14" ht="12.75">
      <c r="A27" s="28" t="s">
        <v>12</v>
      </c>
      <c r="B27" s="74" t="s">
        <v>103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2:14" ht="12.75">
      <c r="B28" s="74" t="s">
        <v>104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30" spans="4:8" ht="12.75">
      <c r="D30" s="39"/>
      <c r="H30" s="28" t="s">
        <v>42</v>
      </c>
    </row>
    <row r="31" ht="12.75">
      <c r="N31" s="67"/>
    </row>
  </sheetData>
  <sheetProtection/>
  <mergeCells count="20">
    <mergeCell ref="B27:N27"/>
    <mergeCell ref="B18:N18"/>
    <mergeCell ref="M11:N11"/>
    <mergeCell ref="B28:N28"/>
    <mergeCell ref="M8:N8"/>
    <mergeCell ref="B19:N19"/>
    <mergeCell ref="B21:N21"/>
    <mergeCell ref="B22:N22"/>
    <mergeCell ref="B24:N24"/>
    <mergeCell ref="A15:N15"/>
    <mergeCell ref="M10:N10"/>
    <mergeCell ref="B25:N25"/>
    <mergeCell ref="A16:N16"/>
    <mergeCell ref="M1:N1"/>
    <mergeCell ref="M2:N2"/>
    <mergeCell ref="M3:N3"/>
    <mergeCell ref="M4:N4"/>
    <mergeCell ref="M9:N9"/>
    <mergeCell ref="M6:N6"/>
    <mergeCell ref="M7:N7"/>
  </mergeCells>
  <printOptions/>
  <pageMargins left="0.75" right="0.75" top="0.57" bottom="0.5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zoomScalePageLayoutView="0" workbookViewId="0" topLeftCell="A1">
      <selection activeCell="I18" sqref="I18:J18"/>
    </sheetView>
  </sheetViews>
  <sheetFormatPr defaultColWidth="9.00390625" defaultRowHeight="12.75"/>
  <cols>
    <col min="1" max="1" width="6.00390625" style="28" customWidth="1"/>
    <col min="2" max="2" width="11.125" style="28" customWidth="1"/>
    <col min="3" max="3" width="10.00390625" style="28" customWidth="1"/>
    <col min="4" max="4" width="10.375" style="28" customWidth="1"/>
    <col min="5" max="5" width="16.00390625" style="28" customWidth="1"/>
    <col min="6" max="6" width="33.625" style="28" customWidth="1"/>
    <col min="7" max="7" width="9.125" style="28" customWidth="1"/>
    <col min="8" max="8" width="7.625" style="28" customWidth="1"/>
    <col min="9" max="9" width="10.25390625" style="28" customWidth="1"/>
    <col min="10" max="11" width="11.75390625" style="28" customWidth="1"/>
    <col min="12" max="12" width="13.875" style="28" customWidth="1"/>
    <col min="13" max="16384" width="9.125" style="28" customWidth="1"/>
  </cols>
  <sheetData>
    <row r="2" ht="12.75">
      <c r="A2" s="28" t="s">
        <v>13</v>
      </c>
    </row>
    <row r="3" spans="1:12" ht="39.75" customHeight="1">
      <c r="A3" s="93" t="s">
        <v>100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5" ht="12.75">
      <c r="A5" s="28" t="s">
        <v>14</v>
      </c>
    </row>
    <row r="6" spans="1:12" ht="30.75" customHeight="1">
      <c r="A6" s="94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8" ht="12.75">
      <c r="A8" s="28" t="s">
        <v>44</v>
      </c>
    </row>
    <row r="10" spans="2:9" ht="24.75" customHeight="1">
      <c r="B10" s="30" t="s">
        <v>15</v>
      </c>
      <c r="C10" s="4" t="s">
        <v>47</v>
      </c>
      <c r="D10" s="4" t="s">
        <v>48</v>
      </c>
      <c r="E10" s="96" t="s">
        <v>32</v>
      </c>
      <c r="F10" s="97"/>
      <c r="G10" s="97"/>
      <c r="H10" s="97"/>
      <c r="I10" s="98"/>
    </row>
    <row r="11" spans="2:9" ht="18" customHeight="1">
      <c r="B11" s="30"/>
      <c r="C11" s="30"/>
      <c r="D11" s="30"/>
      <c r="E11" s="99"/>
      <c r="F11" s="99"/>
      <c r="G11" s="99"/>
      <c r="H11" s="99"/>
      <c r="I11" s="100"/>
    </row>
    <row r="13" ht="18.75" customHeight="1">
      <c r="A13" s="28" t="s">
        <v>33</v>
      </c>
    </row>
    <row r="14" ht="12.75">
      <c r="L14" s="28" t="s">
        <v>17</v>
      </c>
    </row>
    <row r="15" spans="1:12" s="41" customFormat="1" ht="21" customHeight="1">
      <c r="A15" s="40" t="s">
        <v>16</v>
      </c>
      <c r="B15" s="26" t="s">
        <v>47</v>
      </c>
      <c r="C15" s="26" t="s">
        <v>48</v>
      </c>
      <c r="D15" s="83" t="s">
        <v>49</v>
      </c>
      <c r="E15" s="83"/>
      <c r="F15" s="84"/>
      <c r="G15" s="85" t="s">
        <v>18</v>
      </c>
      <c r="H15" s="84"/>
      <c r="I15" s="85" t="s">
        <v>19</v>
      </c>
      <c r="J15" s="84"/>
      <c r="K15" s="85" t="s">
        <v>20</v>
      </c>
      <c r="L15" s="84"/>
    </row>
    <row r="16" spans="1:12" s="41" customFormat="1" ht="15.75" customHeight="1">
      <c r="A16" s="42">
        <v>1</v>
      </c>
      <c r="B16" s="42">
        <v>2</v>
      </c>
      <c r="C16" s="42">
        <v>3</v>
      </c>
      <c r="D16" s="85">
        <v>4</v>
      </c>
      <c r="E16" s="83"/>
      <c r="F16" s="84"/>
      <c r="G16" s="89">
        <v>5</v>
      </c>
      <c r="H16" s="90"/>
      <c r="I16" s="89">
        <v>6</v>
      </c>
      <c r="J16" s="90"/>
      <c r="K16" s="89">
        <v>7</v>
      </c>
      <c r="L16" s="90"/>
    </row>
    <row r="17" spans="1:12" s="41" customFormat="1" ht="0.75" customHeight="1" hidden="1">
      <c r="A17" s="5"/>
      <c r="B17" s="6">
        <v>4016060</v>
      </c>
      <c r="C17" s="7" t="s">
        <v>61</v>
      </c>
      <c r="D17" s="101" t="s">
        <v>62</v>
      </c>
      <c r="E17" s="102"/>
      <c r="F17" s="103"/>
      <c r="G17" s="81">
        <v>48631.4</v>
      </c>
      <c r="H17" s="82"/>
      <c r="I17" s="81"/>
      <c r="J17" s="82"/>
      <c r="K17" s="81">
        <f>G17+I17</f>
        <v>48631.4</v>
      </c>
      <c r="L17" s="82"/>
    </row>
    <row r="18" spans="1:12" ht="27" customHeight="1">
      <c r="A18" s="43" t="s">
        <v>8</v>
      </c>
      <c r="B18" s="6">
        <v>1217670</v>
      </c>
      <c r="C18" s="7" t="s">
        <v>72</v>
      </c>
      <c r="D18" s="86" t="s">
        <v>87</v>
      </c>
      <c r="E18" s="87"/>
      <c r="F18" s="88"/>
      <c r="G18" s="91"/>
      <c r="H18" s="92"/>
      <c r="I18" s="79">
        <f>813109.8+83900+9000-1000+16000-158.951-1124+16267.12394-3700-450+118794.78-4700</f>
        <v>1045938.75294</v>
      </c>
      <c r="J18" s="80"/>
      <c r="K18" s="79">
        <f>G18+I18</f>
        <v>1045938.75294</v>
      </c>
      <c r="L18" s="80"/>
    </row>
    <row r="19" spans="1:12" ht="20.25" customHeight="1">
      <c r="A19" s="44"/>
      <c r="B19" s="45"/>
      <c r="C19" s="46"/>
      <c r="D19" s="81" t="s">
        <v>50</v>
      </c>
      <c r="E19" s="112"/>
      <c r="F19" s="82"/>
      <c r="G19" s="81">
        <f>G18</f>
        <v>0</v>
      </c>
      <c r="H19" s="82"/>
      <c r="I19" s="104">
        <f>I18</f>
        <v>1045938.75294</v>
      </c>
      <c r="J19" s="105"/>
      <c r="K19" s="104">
        <f>K18</f>
        <v>1045938.75294</v>
      </c>
      <c r="L19" s="105"/>
    </row>
    <row r="21" spans="1:10" ht="12.75">
      <c r="A21" s="113" t="s">
        <v>51</v>
      </c>
      <c r="B21" s="113"/>
      <c r="C21" s="113"/>
      <c r="D21" s="113"/>
      <c r="E21" s="113"/>
      <c r="F21" s="113"/>
      <c r="G21" s="113"/>
      <c r="H21" s="113"/>
      <c r="I21" s="113"/>
      <c r="J21" s="113"/>
    </row>
    <row r="22" spans="1:12" ht="12.75">
      <c r="A22" s="8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15" t="s">
        <v>17</v>
      </c>
    </row>
    <row r="23" spans="1:12" ht="34.5" customHeight="1">
      <c r="A23" s="108" t="s">
        <v>52</v>
      </c>
      <c r="B23" s="108"/>
      <c r="C23" s="108"/>
      <c r="D23" s="108"/>
      <c r="E23" s="108"/>
      <c r="F23" s="16" t="s">
        <v>47</v>
      </c>
      <c r="G23" s="106" t="s">
        <v>24</v>
      </c>
      <c r="H23" s="107"/>
      <c r="I23" s="106" t="s">
        <v>25</v>
      </c>
      <c r="J23" s="107"/>
      <c r="K23" s="106" t="s">
        <v>26</v>
      </c>
      <c r="L23" s="107"/>
    </row>
    <row r="24" spans="1:12" ht="12.75">
      <c r="A24" s="117">
        <v>1</v>
      </c>
      <c r="B24" s="117"/>
      <c r="C24" s="117"/>
      <c r="D24" s="117"/>
      <c r="E24" s="117"/>
      <c r="F24" s="29">
        <v>2</v>
      </c>
      <c r="G24" s="106">
        <v>3</v>
      </c>
      <c r="H24" s="107"/>
      <c r="I24" s="106">
        <v>4</v>
      </c>
      <c r="J24" s="107"/>
      <c r="K24" s="106">
        <v>5</v>
      </c>
      <c r="L24" s="107"/>
    </row>
    <row r="25" spans="1:12" ht="24.75" customHeight="1">
      <c r="A25" s="114" t="s">
        <v>63</v>
      </c>
      <c r="B25" s="114"/>
      <c r="C25" s="114"/>
      <c r="D25" s="114"/>
      <c r="E25" s="114"/>
      <c r="F25" s="29"/>
      <c r="G25" s="109"/>
      <c r="H25" s="110"/>
      <c r="I25" s="115"/>
      <c r="J25" s="116"/>
      <c r="K25" s="115"/>
      <c r="L25" s="116"/>
    </row>
    <row r="26" spans="1:12" ht="24.75" customHeight="1">
      <c r="A26" s="114" t="s">
        <v>38</v>
      </c>
      <c r="B26" s="114"/>
      <c r="C26" s="114"/>
      <c r="D26" s="114"/>
      <c r="E26" s="114"/>
      <c r="F26" s="29"/>
      <c r="G26" s="109"/>
      <c r="H26" s="110"/>
      <c r="I26" s="115"/>
      <c r="J26" s="116"/>
      <c r="K26" s="115"/>
      <c r="L26" s="116"/>
    </row>
    <row r="27" spans="1:12" ht="24.75" customHeight="1">
      <c r="A27" s="114" t="s">
        <v>64</v>
      </c>
      <c r="B27" s="114"/>
      <c r="C27" s="114"/>
      <c r="D27" s="114"/>
      <c r="E27" s="114"/>
      <c r="F27" s="17"/>
      <c r="G27" s="109"/>
      <c r="H27" s="110"/>
      <c r="I27" s="109"/>
      <c r="J27" s="110"/>
      <c r="K27" s="109"/>
      <c r="L27" s="110"/>
    </row>
    <row r="28" spans="1:12" ht="12.75">
      <c r="A28" s="47"/>
      <c r="B28" s="10"/>
      <c r="C28" s="11"/>
      <c r="D28" s="11"/>
      <c r="E28" s="11"/>
      <c r="F28" s="111"/>
      <c r="G28" s="111"/>
      <c r="H28" s="111"/>
      <c r="I28" s="11"/>
      <c r="J28" s="11"/>
      <c r="K28" s="11"/>
      <c r="L28" s="11"/>
    </row>
    <row r="29" spans="1:12" ht="12.75">
      <c r="A29" s="9"/>
      <c r="B29" s="12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2.7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2" ht="12.7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46">
    <mergeCell ref="K27:L27"/>
    <mergeCell ref="G24:H24"/>
    <mergeCell ref="K26:L26"/>
    <mergeCell ref="A24:E24"/>
    <mergeCell ref="A25:E25"/>
    <mergeCell ref="A26:E26"/>
    <mergeCell ref="K24:L24"/>
    <mergeCell ref="G25:H25"/>
    <mergeCell ref="I25:J25"/>
    <mergeCell ref="K25:L25"/>
    <mergeCell ref="A23:E23"/>
    <mergeCell ref="G26:H26"/>
    <mergeCell ref="F28:H28"/>
    <mergeCell ref="D19:F19"/>
    <mergeCell ref="A21:J21"/>
    <mergeCell ref="I24:J24"/>
    <mergeCell ref="A27:E27"/>
    <mergeCell ref="I26:J26"/>
    <mergeCell ref="G27:H27"/>
    <mergeCell ref="I27:J27"/>
    <mergeCell ref="K19:L19"/>
    <mergeCell ref="G19:H19"/>
    <mergeCell ref="G23:H23"/>
    <mergeCell ref="I23:J23"/>
    <mergeCell ref="K23:L23"/>
    <mergeCell ref="I19:J19"/>
    <mergeCell ref="A3:L3"/>
    <mergeCell ref="A6:L6"/>
    <mergeCell ref="E10:I10"/>
    <mergeCell ref="E11:I11"/>
    <mergeCell ref="D17:F17"/>
    <mergeCell ref="K15:L15"/>
    <mergeCell ref="G15:H15"/>
    <mergeCell ref="I15:J15"/>
    <mergeCell ref="G17:H17"/>
    <mergeCell ref="I17:J17"/>
    <mergeCell ref="K18:L18"/>
    <mergeCell ref="K17:L17"/>
    <mergeCell ref="D15:F15"/>
    <mergeCell ref="D16:F16"/>
    <mergeCell ref="D18:F18"/>
    <mergeCell ref="K16:L16"/>
    <mergeCell ref="G18:H18"/>
    <mergeCell ref="I18:J18"/>
    <mergeCell ref="I16:J16"/>
    <mergeCell ref="G16:H16"/>
  </mergeCells>
  <printOptions/>
  <pageMargins left="0.3937007874015748" right="0.1968503937007874" top="0.15748031496062992" bottom="0.1968503937007874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7"/>
  <sheetViews>
    <sheetView view="pageBreakPreview" zoomScale="106" zoomScaleSheetLayoutView="106" zoomScalePageLayoutView="0" workbookViewId="0" topLeftCell="A1">
      <selection activeCell="H30" sqref="H30:J30"/>
    </sheetView>
  </sheetViews>
  <sheetFormatPr defaultColWidth="9.00390625" defaultRowHeight="12.75"/>
  <cols>
    <col min="1" max="1" width="4.875" style="34" customWidth="1"/>
    <col min="2" max="2" width="7.875" style="34" customWidth="1"/>
    <col min="3" max="3" width="60.00390625" style="34" customWidth="1"/>
    <col min="4" max="4" width="14.375" style="34" customWidth="1"/>
    <col min="5" max="5" width="6.875" style="34" customWidth="1"/>
    <col min="6" max="6" width="12.375" style="34" customWidth="1"/>
    <col min="7" max="7" width="23.125" style="34" customWidth="1"/>
    <col min="8" max="8" width="8.875" style="34" customWidth="1"/>
    <col min="9" max="9" width="6.25390625" style="34" customWidth="1"/>
    <col min="10" max="10" width="6.125" style="34" customWidth="1"/>
    <col min="11" max="11" width="7.25390625" style="34" customWidth="1"/>
    <col min="12" max="16384" width="9.125" style="34" customWidth="1"/>
  </cols>
  <sheetData>
    <row r="1" ht="14.25" customHeight="1">
      <c r="A1" s="34" t="s">
        <v>89</v>
      </c>
    </row>
    <row r="2" spans="7:25" ht="12">
      <c r="G2" s="48"/>
      <c r="J2" s="49" t="s">
        <v>17</v>
      </c>
      <c r="K2" s="50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1:25" s="52" customFormat="1" ht="7.5" customHeight="1">
      <c r="A3" s="139" t="s">
        <v>53</v>
      </c>
      <c r="B3" s="139" t="s">
        <v>47</v>
      </c>
      <c r="C3" s="139" t="s">
        <v>54</v>
      </c>
      <c r="D3" s="139" t="s">
        <v>21</v>
      </c>
      <c r="E3" s="141" t="s">
        <v>23</v>
      </c>
      <c r="F3" s="142"/>
      <c r="G3" s="143"/>
      <c r="H3" s="121" t="s">
        <v>55</v>
      </c>
      <c r="I3" s="122"/>
      <c r="J3" s="123"/>
      <c r="K3" s="51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52" customFormat="1" ht="15.75" customHeight="1">
      <c r="A4" s="140"/>
      <c r="B4" s="140"/>
      <c r="C4" s="140"/>
      <c r="D4" s="140"/>
      <c r="E4" s="144"/>
      <c r="F4" s="145"/>
      <c r="G4" s="146"/>
      <c r="H4" s="124"/>
      <c r="I4" s="125"/>
      <c r="J4" s="126"/>
      <c r="K4" s="51"/>
      <c r="N4" s="35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12">
      <c r="A5" s="54">
        <v>1</v>
      </c>
      <c r="B5" s="36">
        <v>2</v>
      </c>
      <c r="C5" s="37">
        <v>3</v>
      </c>
      <c r="D5" s="55">
        <v>4</v>
      </c>
      <c r="E5" s="127">
        <v>5</v>
      </c>
      <c r="F5" s="128"/>
      <c r="G5" s="129"/>
      <c r="H5" s="127">
        <v>6</v>
      </c>
      <c r="I5" s="128"/>
      <c r="J5" s="129"/>
      <c r="K5" s="51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1.25" customHeight="1">
      <c r="A6" s="4"/>
      <c r="B6" s="4"/>
      <c r="C6" s="32" t="s">
        <v>88</v>
      </c>
      <c r="D6" s="4"/>
      <c r="E6" s="133"/>
      <c r="F6" s="134"/>
      <c r="G6" s="135"/>
      <c r="H6" s="133"/>
      <c r="I6" s="134"/>
      <c r="J6" s="135"/>
      <c r="K6" s="33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5" customHeight="1">
      <c r="A7" s="4"/>
      <c r="B7" s="36">
        <v>1217670</v>
      </c>
      <c r="C7" s="23" t="s">
        <v>84</v>
      </c>
      <c r="D7" s="31" t="s">
        <v>41</v>
      </c>
      <c r="E7" s="118"/>
      <c r="F7" s="119"/>
      <c r="G7" s="120"/>
      <c r="H7" s="130">
        <f>SUM(H25:J37)</f>
        <v>1045938.75294</v>
      </c>
      <c r="I7" s="131"/>
      <c r="J7" s="132"/>
      <c r="K7" s="33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3.5" customHeight="1">
      <c r="A8" s="4"/>
      <c r="B8" s="36"/>
      <c r="C8" s="62" t="s">
        <v>70</v>
      </c>
      <c r="D8" s="31"/>
      <c r="E8" s="118"/>
      <c r="F8" s="119"/>
      <c r="G8" s="120"/>
      <c r="H8" s="150"/>
      <c r="I8" s="151"/>
      <c r="J8" s="152"/>
      <c r="K8" s="3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5" customHeight="1">
      <c r="A9" s="4"/>
      <c r="B9" s="36"/>
      <c r="C9" s="65" t="s">
        <v>73</v>
      </c>
      <c r="D9" s="31"/>
      <c r="E9" s="118"/>
      <c r="F9" s="119"/>
      <c r="G9" s="120"/>
      <c r="H9" s="153"/>
      <c r="I9" s="154"/>
      <c r="J9" s="155"/>
      <c r="K9" s="33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23.25" customHeight="1">
      <c r="A10" s="4"/>
      <c r="B10" s="36"/>
      <c r="C10" s="56" t="s">
        <v>74</v>
      </c>
      <c r="D10" s="31" t="s">
        <v>41</v>
      </c>
      <c r="E10" s="118" t="s">
        <v>65</v>
      </c>
      <c r="F10" s="119"/>
      <c r="G10" s="120"/>
      <c r="H10" s="136">
        <v>573036.72915</v>
      </c>
      <c r="I10" s="137"/>
      <c r="J10" s="138"/>
      <c r="K10" s="33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23.25" customHeight="1">
      <c r="A11" s="4"/>
      <c r="B11" s="36"/>
      <c r="C11" s="57" t="s">
        <v>75</v>
      </c>
      <c r="D11" s="31" t="s">
        <v>41</v>
      </c>
      <c r="E11" s="118" t="s">
        <v>65</v>
      </c>
      <c r="F11" s="119"/>
      <c r="G11" s="120"/>
      <c r="H11" s="136">
        <v>1147869.1373</v>
      </c>
      <c r="I11" s="137"/>
      <c r="J11" s="138"/>
      <c r="K11" s="33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23.25" customHeight="1">
      <c r="A12" s="4"/>
      <c r="B12" s="36"/>
      <c r="C12" s="57" t="s">
        <v>76</v>
      </c>
      <c r="D12" s="31" t="s">
        <v>41</v>
      </c>
      <c r="E12" s="118" t="s">
        <v>65</v>
      </c>
      <c r="F12" s="119"/>
      <c r="G12" s="120"/>
      <c r="H12" s="136">
        <v>104287.74</v>
      </c>
      <c r="I12" s="137"/>
      <c r="J12" s="138"/>
      <c r="K12" s="33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23.25" customHeight="1">
      <c r="A13" s="4"/>
      <c r="B13" s="36"/>
      <c r="C13" s="57" t="s">
        <v>77</v>
      </c>
      <c r="D13" s="31" t="s">
        <v>41</v>
      </c>
      <c r="E13" s="118" t="s">
        <v>65</v>
      </c>
      <c r="F13" s="119"/>
      <c r="G13" s="120"/>
      <c r="H13" s="136">
        <v>1059013.16552</v>
      </c>
      <c r="I13" s="137"/>
      <c r="J13" s="138"/>
      <c r="K13" s="33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23.25" customHeight="1">
      <c r="A14" s="4"/>
      <c r="B14" s="36"/>
      <c r="C14" s="57" t="s">
        <v>78</v>
      </c>
      <c r="D14" s="31" t="s">
        <v>41</v>
      </c>
      <c r="E14" s="118" t="s">
        <v>65</v>
      </c>
      <c r="F14" s="119"/>
      <c r="G14" s="120"/>
      <c r="H14" s="136">
        <v>126595.8507</v>
      </c>
      <c r="I14" s="137"/>
      <c r="J14" s="138"/>
      <c r="K14" s="33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23.25" customHeight="1">
      <c r="A15" s="4"/>
      <c r="B15" s="36"/>
      <c r="C15" s="57" t="s">
        <v>92</v>
      </c>
      <c r="D15" s="31" t="s">
        <v>41</v>
      </c>
      <c r="E15" s="118" t="s">
        <v>65</v>
      </c>
      <c r="F15" s="119"/>
      <c r="G15" s="120"/>
      <c r="H15" s="136">
        <v>9084.72618</v>
      </c>
      <c r="I15" s="137"/>
      <c r="J15" s="138"/>
      <c r="K15" s="33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7.25" customHeight="1">
      <c r="A16" s="4"/>
      <c r="B16" s="36"/>
      <c r="C16" s="58" t="s">
        <v>79</v>
      </c>
      <c r="D16" s="31" t="s">
        <v>41</v>
      </c>
      <c r="E16" s="118" t="s">
        <v>65</v>
      </c>
      <c r="F16" s="119"/>
      <c r="G16" s="120"/>
      <c r="H16" s="136">
        <v>71091</v>
      </c>
      <c r="I16" s="137"/>
      <c r="J16" s="138"/>
      <c r="K16" s="33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7.25" customHeight="1">
      <c r="A17" s="4"/>
      <c r="B17" s="36"/>
      <c r="C17" s="58" t="s">
        <v>90</v>
      </c>
      <c r="D17" s="31"/>
      <c r="E17" s="118" t="s">
        <v>65</v>
      </c>
      <c r="F17" s="119"/>
      <c r="G17" s="120"/>
      <c r="H17" s="136">
        <v>8231.80721</v>
      </c>
      <c r="I17" s="137"/>
      <c r="J17" s="138"/>
      <c r="K17" s="33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20.25" customHeight="1">
      <c r="A18" s="4"/>
      <c r="B18" s="36"/>
      <c r="C18" s="64" t="s">
        <v>93</v>
      </c>
      <c r="D18" s="31" t="s">
        <v>41</v>
      </c>
      <c r="E18" s="118" t="s">
        <v>65</v>
      </c>
      <c r="F18" s="119"/>
      <c r="G18" s="120"/>
      <c r="H18" s="136">
        <v>1945.29603</v>
      </c>
      <c r="I18" s="137"/>
      <c r="J18" s="138"/>
      <c r="K18" s="33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23.25" customHeight="1">
      <c r="A19" s="4"/>
      <c r="B19" s="36"/>
      <c r="C19" s="57" t="s">
        <v>80</v>
      </c>
      <c r="D19" s="31" t="s">
        <v>41</v>
      </c>
      <c r="E19" s="118" t="s">
        <v>65</v>
      </c>
      <c r="F19" s="119"/>
      <c r="G19" s="120"/>
      <c r="H19" s="136">
        <v>15381.38607</v>
      </c>
      <c r="I19" s="137"/>
      <c r="J19" s="138"/>
      <c r="K19" s="3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23.25" customHeight="1">
      <c r="A20" s="4"/>
      <c r="B20" s="36"/>
      <c r="C20" s="57" t="s">
        <v>81</v>
      </c>
      <c r="D20" s="31" t="s">
        <v>41</v>
      </c>
      <c r="E20" s="118" t="s">
        <v>65</v>
      </c>
      <c r="F20" s="119"/>
      <c r="G20" s="120"/>
      <c r="H20" s="136">
        <v>9480.58896</v>
      </c>
      <c r="I20" s="137"/>
      <c r="J20" s="138"/>
      <c r="K20" s="33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23.25" customHeight="1">
      <c r="A21" s="4"/>
      <c r="B21" s="36"/>
      <c r="C21" s="57" t="s">
        <v>82</v>
      </c>
      <c r="D21" s="31" t="s">
        <v>41</v>
      </c>
      <c r="E21" s="118" t="s">
        <v>65</v>
      </c>
      <c r="F21" s="119"/>
      <c r="G21" s="120"/>
      <c r="H21" s="136">
        <v>10291.11961</v>
      </c>
      <c r="I21" s="137"/>
      <c r="J21" s="138"/>
      <c r="K21" s="33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23.25" customHeight="1">
      <c r="A22" s="4"/>
      <c r="B22" s="36"/>
      <c r="C22" s="59" t="s">
        <v>83</v>
      </c>
      <c r="D22" s="31" t="s">
        <v>41</v>
      </c>
      <c r="E22" s="118" t="s">
        <v>65</v>
      </c>
      <c r="F22" s="119"/>
      <c r="G22" s="120"/>
      <c r="H22" s="136">
        <v>8493.80368</v>
      </c>
      <c r="I22" s="137"/>
      <c r="J22" s="138"/>
      <c r="K22" s="33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10" ht="16.5" customHeight="1">
      <c r="A23" s="4"/>
      <c r="B23" s="4"/>
      <c r="C23" s="61" t="s">
        <v>29</v>
      </c>
      <c r="D23" s="31"/>
      <c r="E23" s="118"/>
      <c r="F23" s="119"/>
      <c r="G23" s="120"/>
      <c r="H23" s="153"/>
      <c r="I23" s="154"/>
      <c r="J23" s="155"/>
    </row>
    <row r="24" spans="1:10" ht="12.75" customHeight="1">
      <c r="A24" s="4"/>
      <c r="B24" s="4"/>
      <c r="C24" s="66" t="s">
        <v>99</v>
      </c>
      <c r="D24" s="31"/>
      <c r="E24" s="118"/>
      <c r="F24" s="119"/>
      <c r="G24" s="120"/>
      <c r="H24" s="156"/>
      <c r="I24" s="157"/>
      <c r="J24" s="158"/>
    </row>
    <row r="25" spans="1:10" ht="23.25" customHeight="1">
      <c r="A25" s="4"/>
      <c r="B25" s="4"/>
      <c r="C25" s="56" t="s">
        <v>74</v>
      </c>
      <c r="D25" s="31" t="s">
        <v>41</v>
      </c>
      <c r="E25" s="118" t="s">
        <v>97</v>
      </c>
      <c r="F25" s="119"/>
      <c r="G25" s="120"/>
      <c r="H25" s="136">
        <f>44950+72500+340+20202</f>
        <v>137992</v>
      </c>
      <c r="I25" s="137"/>
      <c r="J25" s="138"/>
    </row>
    <row r="26" spans="1:10" ht="25.5" customHeight="1">
      <c r="A26" s="4"/>
      <c r="B26" s="4"/>
      <c r="C26" s="57" t="s">
        <v>75</v>
      </c>
      <c r="D26" s="31" t="s">
        <v>41</v>
      </c>
      <c r="E26" s="118" t="s">
        <v>97</v>
      </c>
      <c r="F26" s="119"/>
      <c r="G26" s="120"/>
      <c r="H26" s="136">
        <f>462184+5200-1000-158.951-1124+10640.02394+34717.78</f>
        <v>510458.85294</v>
      </c>
      <c r="I26" s="137"/>
      <c r="J26" s="138"/>
    </row>
    <row r="27" spans="1:10" ht="24" customHeight="1">
      <c r="A27" s="4"/>
      <c r="B27" s="4"/>
      <c r="C27" s="57" t="s">
        <v>76</v>
      </c>
      <c r="D27" s="31" t="s">
        <v>41</v>
      </c>
      <c r="E27" s="118" t="s">
        <v>97</v>
      </c>
      <c r="F27" s="119"/>
      <c r="G27" s="120"/>
      <c r="H27" s="136">
        <f>8600+5000+97.1+13445</f>
        <v>27142.1</v>
      </c>
      <c r="I27" s="137"/>
      <c r="J27" s="138"/>
    </row>
    <row r="28" spans="1:10" ht="23.25" customHeight="1">
      <c r="A28" s="4"/>
      <c r="B28" s="4"/>
      <c r="C28" s="57" t="s">
        <v>77</v>
      </c>
      <c r="D28" s="31" t="s">
        <v>41</v>
      </c>
      <c r="E28" s="118" t="s">
        <v>97</v>
      </c>
      <c r="F28" s="119"/>
      <c r="G28" s="120"/>
      <c r="H28" s="136">
        <f>246577+16000+10000-3700-474.6+18047-5000</f>
        <v>281449.4</v>
      </c>
      <c r="I28" s="137"/>
      <c r="J28" s="138"/>
    </row>
    <row r="29" spans="1:10" ht="22.5" customHeight="1">
      <c r="A29" s="4"/>
      <c r="B29" s="4"/>
      <c r="C29" s="57" t="s">
        <v>78</v>
      </c>
      <c r="D29" s="31" t="s">
        <v>41</v>
      </c>
      <c r="E29" s="118" t="s">
        <v>97</v>
      </c>
      <c r="F29" s="119"/>
      <c r="G29" s="120"/>
      <c r="H29" s="136">
        <f>26187+1200+4000+7000+300</f>
        <v>38687</v>
      </c>
      <c r="I29" s="137"/>
      <c r="J29" s="138"/>
    </row>
    <row r="30" spans="1:10" ht="25.5" customHeight="1">
      <c r="A30" s="4"/>
      <c r="B30" s="4"/>
      <c r="C30" s="57" t="s">
        <v>92</v>
      </c>
      <c r="D30" s="31" t="s">
        <v>41</v>
      </c>
      <c r="E30" s="118" t="s">
        <v>97</v>
      </c>
      <c r="F30" s="119"/>
      <c r="G30" s="120"/>
      <c r="H30" s="136">
        <f>1811.8+190</f>
        <v>2001.8</v>
      </c>
      <c r="I30" s="137"/>
      <c r="J30" s="138"/>
    </row>
    <row r="31" spans="1:10" ht="15.75" customHeight="1">
      <c r="A31" s="4"/>
      <c r="B31" s="4"/>
      <c r="C31" s="58" t="s">
        <v>79</v>
      </c>
      <c r="D31" s="31" t="s">
        <v>41</v>
      </c>
      <c r="E31" s="118" t="s">
        <v>97</v>
      </c>
      <c r="F31" s="119"/>
      <c r="G31" s="120"/>
      <c r="H31" s="136">
        <f>18600+5000-5000+9900</f>
        <v>28500</v>
      </c>
      <c r="I31" s="137"/>
      <c r="J31" s="138"/>
    </row>
    <row r="32" spans="1:10" ht="18" customHeight="1">
      <c r="A32" s="4"/>
      <c r="B32" s="4"/>
      <c r="C32" s="58" t="s">
        <v>90</v>
      </c>
      <c r="D32" s="31" t="s">
        <v>41</v>
      </c>
      <c r="E32" s="118" t="s">
        <v>97</v>
      </c>
      <c r="F32" s="119"/>
      <c r="G32" s="120"/>
      <c r="H32" s="136">
        <f>300+123</f>
        <v>423</v>
      </c>
      <c r="I32" s="137"/>
      <c r="J32" s="138"/>
    </row>
    <row r="33" spans="1:10" ht="18.75" customHeight="1">
      <c r="A33" s="4"/>
      <c r="B33" s="4"/>
      <c r="C33" s="57" t="s">
        <v>93</v>
      </c>
      <c r="D33" s="31" t="s">
        <v>41</v>
      </c>
      <c r="E33" s="118" t="s">
        <v>97</v>
      </c>
      <c r="F33" s="119"/>
      <c r="G33" s="120"/>
      <c r="H33" s="136">
        <f>1400+479</f>
        <v>1879</v>
      </c>
      <c r="I33" s="137"/>
      <c r="J33" s="138"/>
    </row>
    <row r="34" spans="1:10" ht="24.75" customHeight="1">
      <c r="A34" s="4"/>
      <c r="B34" s="4"/>
      <c r="C34" s="57" t="s">
        <v>80</v>
      </c>
      <c r="D34" s="31" t="s">
        <v>41</v>
      </c>
      <c r="E34" s="118" t="s">
        <v>97</v>
      </c>
      <c r="F34" s="119"/>
      <c r="G34" s="120"/>
      <c r="H34" s="136">
        <f>1000+24.6+2502</f>
        <v>3526.6</v>
      </c>
      <c r="I34" s="137"/>
      <c r="J34" s="138"/>
    </row>
    <row r="35" spans="1:10" ht="27" customHeight="1">
      <c r="A35" s="4"/>
      <c r="B35" s="4"/>
      <c r="C35" s="57" t="s">
        <v>81</v>
      </c>
      <c r="D35" s="31" t="s">
        <v>41</v>
      </c>
      <c r="E35" s="118" t="s">
        <v>97</v>
      </c>
      <c r="F35" s="119"/>
      <c r="G35" s="120"/>
      <c r="H35" s="136">
        <f>500+1269</f>
        <v>1769</v>
      </c>
      <c r="I35" s="137"/>
      <c r="J35" s="138"/>
    </row>
    <row r="36" spans="1:10" ht="25.5" customHeight="1">
      <c r="A36" s="4"/>
      <c r="B36" s="4"/>
      <c r="C36" s="57" t="s">
        <v>82</v>
      </c>
      <c r="D36" s="31" t="s">
        <v>41</v>
      </c>
      <c r="E36" s="118" t="s">
        <v>97</v>
      </c>
      <c r="F36" s="119"/>
      <c r="G36" s="120"/>
      <c r="H36" s="136">
        <f>500+1944</f>
        <v>2444</v>
      </c>
      <c r="I36" s="137"/>
      <c r="J36" s="138"/>
    </row>
    <row r="37" spans="1:10" ht="24.75" customHeight="1">
      <c r="A37" s="4"/>
      <c r="B37" s="4"/>
      <c r="C37" s="59" t="s">
        <v>83</v>
      </c>
      <c r="D37" s="31" t="s">
        <v>41</v>
      </c>
      <c r="E37" s="118" t="s">
        <v>97</v>
      </c>
      <c r="F37" s="119"/>
      <c r="G37" s="120"/>
      <c r="H37" s="136">
        <f>9166+500</f>
        <v>9666</v>
      </c>
      <c r="I37" s="137"/>
      <c r="J37" s="138"/>
    </row>
    <row r="38" spans="1:10" ht="22.5" customHeight="1">
      <c r="A38" s="4"/>
      <c r="B38" s="4"/>
      <c r="C38" s="32" t="s">
        <v>67</v>
      </c>
      <c r="D38" s="4"/>
      <c r="E38" s="118"/>
      <c r="F38" s="119"/>
      <c r="G38" s="120"/>
      <c r="H38" s="153"/>
      <c r="I38" s="154"/>
      <c r="J38" s="155"/>
    </row>
    <row r="39" spans="1:10" ht="25.5" customHeight="1">
      <c r="A39" s="4"/>
      <c r="B39" s="4"/>
      <c r="C39" s="63" t="s">
        <v>85</v>
      </c>
      <c r="D39" s="4"/>
      <c r="E39" s="118"/>
      <c r="F39" s="119"/>
      <c r="G39" s="120"/>
      <c r="H39" s="153"/>
      <c r="I39" s="154"/>
      <c r="J39" s="155"/>
    </row>
    <row r="40" spans="1:10" ht="23.25" customHeight="1">
      <c r="A40" s="4"/>
      <c r="B40" s="4"/>
      <c r="C40" s="56" t="s">
        <v>74</v>
      </c>
      <c r="D40" s="31" t="s">
        <v>66</v>
      </c>
      <c r="E40" s="118" t="s">
        <v>86</v>
      </c>
      <c r="F40" s="119"/>
      <c r="G40" s="120"/>
      <c r="H40" s="147">
        <f aca="true" t="shared" si="0" ref="H40:H52">H25/H10*100</f>
        <v>24.080829898056805</v>
      </c>
      <c r="I40" s="148"/>
      <c r="J40" s="149"/>
    </row>
    <row r="41" spans="1:10" ht="27.75" customHeight="1">
      <c r="A41" s="4"/>
      <c r="B41" s="4"/>
      <c r="C41" s="57" t="s">
        <v>75</v>
      </c>
      <c r="D41" s="31" t="s">
        <v>66</v>
      </c>
      <c r="E41" s="118" t="s">
        <v>86</v>
      </c>
      <c r="F41" s="119"/>
      <c r="G41" s="120"/>
      <c r="H41" s="147">
        <f t="shared" si="0"/>
        <v>44.4701261104287</v>
      </c>
      <c r="I41" s="148"/>
      <c r="J41" s="149"/>
    </row>
    <row r="42" spans="1:10" ht="24.75" customHeight="1">
      <c r="A42" s="4"/>
      <c r="B42" s="4"/>
      <c r="C42" s="57" t="s">
        <v>76</v>
      </c>
      <c r="D42" s="31" t="s">
        <v>66</v>
      </c>
      <c r="E42" s="118" t="s">
        <v>86</v>
      </c>
      <c r="F42" s="119"/>
      <c r="G42" s="120"/>
      <c r="H42" s="147">
        <f t="shared" si="0"/>
        <v>26.02616568352138</v>
      </c>
      <c r="I42" s="148"/>
      <c r="J42" s="149"/>
    </row>
    <row r="43" spans="1:10" ht="24.75" customHeight="1">
      <c r="A43" s="4"/>
      <c r="B43" s="4"/>
      <c r="C43" s="57" t="s">
        <v>77</v>
      </c>
      <c r="D43" s="31" t="s">
        <v>66</v>
      </c>
      <c r="E43" s="118" t="s">
        <v>86</v>
      </c>
      <c r="F43" s="119"/>
      <c r="G43" s="120"/>
      <c r="H43" s="147">
        <f t="shared" si="0"/>
        <v>26.576572337682116</v>
      </c>
      <c r="I43" s="148"/>
      <c r="J43" s="149"/>
    </row>
    <row r="44" spans="1:10" ht="24.75" customHeight="1">
      <c r="A44" s="4"/>
      <c r="B44" s="4"/>
      <c r="C44" s="57" t="s">
        <v>78</v>
      </c>
      <c r="D44" s="31" t="s">
        <v>66</v>
      </c>
      <c r="E44" s="118" t="s">
        <v>86</v>
      </c>
      <c r="F44" s="119"/>
      <c r="G44" s="120"/>
      <c r="H44" s="147">
        <f t="shared" si="0"/>
        <v>30.559453399210028</v>
      </c>
      <c r="I44" s="148"/>
      <c r="J44" s="149"/>
    </row>
    <row r="45" spans="1:10" ht="23.25" customHeight="1">
      <c r="A45" s="4"/>
      <c r="B45" s="4"/>
      <c r="C45" s="57" t="s">
        <v>92</v>
      </c>
      <c r="D45" s="31" t="s">
        <v>66</v>
      </c>
      <c r="E45" s="118" t="s">
        <v>86</v>
      </c>
      <c r="F45" s="119"/>
      <c r="G45" s="120"/>
      <c r="H45" s="147">
        <f t="shared" si="0"/>
        <v>22.034786303267538</v>
      </c>
      <c r="I45" s="148"/>
      <c r="J45" s="149"/>
    </row>
    <row r="46" spans="1:10" ht="18" customHeight="1">
      <c r="A46" s="4"/>
      <c r="B46" s="4"/>
      <c r="C46" s="58" t="s">
        <v>79</v>
      </c>
      <c r="D46" s="31" t="s">
        <v>66</v>
      </c>
      <c r="E46" s="118" t="s">
        <v>86</v>
      </c>
      <c r="F46" s="119"/>
      <c r="G46" s="120"/>
      <c r="H46" s="147">
        <f t="shared" si="0"/>
        <v>40.089462801198465</v>
      </c>
      <c r="I46" s="148"/>
      <c r="J46" s="149"/>
    </row>
    <row r="47" spans="1:10" ht="18.75" customHeight="1">
      <c r="A47" s="4"/>
      <c r="B47" s="4"/>
      <c r="C47" s="58" t="s">
        <v>91</v>
      </c>
      <c r="D47" s="31" t="s">
        <v>66</v>
      </c>
      <c r="E47" s="118" t="s">
        <v>86</v>
      </c>
      <c r="F47" s="119"/>
      <c r="G47" s="120"/>
      <c r="H47" s="147">
        <f t="shared" si="0"/>
        <v>5.138604308980166</v>
      </c>
      <c r="I47" s="148"/>
      <c r="J47" s="149"/>
    </row>
    <row r="48" spans="1:10" ht="18.75" customHeight="1">
      <c r="A48" s="4"/>
      <c r="B48" s="4"/>
      <c r="C48" s="64" t="s">
        <v>93</v>
      </c>
      <c r="D48" s="31"/>
      <c r="E48" s="118" t="s">
        <v>86</v>
      </c>
      <c r="F48" s="119"/>
      <c r="G48" s="120"/>
      <c r="H48" s="147">
        <f t="shared" si="0"/>
        <v>96.59198245523588</v>
      </c>
      <c r="I48" s="148"/>
      <c r="J48" s="149"/>
    </row>
    <row r="49" spans="1:10" ht="24" customHeight="1">
      <c r="A49" s="4"/>
      <c r="B49" s="36"/>
      <c r="C49" s="57" t="s">
        <v>80</v>
      </c>
      <c r="D49" s="31" t="s">
        <v>66</v>
      </c>
      <c r="E49" s="118" t="s">
        <v>86</v>
      </c>
      <c r="F49" s="119"/>
      <c r="G49" s="120"/>
      <c r="H49" s="147">
        <f t="shared" si="0"/>
        <v>22.927712651841652</v>
      </c>
      <c r="I49" s="148"/>
      <c r="J49" s="149"/>
    </row>
    <row r="50" spans="1:10" ht="24" customHeight="1">
      <c r="A50" s="4"/>
      <c r="B50" s="36"/>
      <c r="C50" s="57" t="s">
        <v>81</v>
      </c>
      <c r="D50" s="31" t="s">
        <v>66</v>
      </c>
      <c r="E50" s="118" t="s">
        <v>86</v>
      </c>
      <c r="F50" s="119"/>
      <c r="G50" s="120"/>
      <c r="H50" s="147">
        <f t="shared" si="0"/>
        <v>18.659178321765364</v>
      </c>
      <c r="I50" s="148"/>
      <c r="J50" s="149"/>
    </row>
    <row r="51" spans="1:10" ht="24.75" customHeight="1">
      <c r="A51" s="4"/>
      <c r="B51" s="4"/>
      <c r="C51" s="57" t="s">
        <v>82</v>
      </c>
      <c r="D51" s="31" t="s">
        <v>66</v>
      </c>
      <c r="E51" s="118" t="s">
        <v>86</v>
      </c>
      <c r="F51" s="119"/>
      <c r="G51" s="120"/>
      <c r="H51" s="147">
        <f t="shared" si="0"/>
        <v>23.748630786733223</v>
      </c>
      <c r="I51" s="148"/>
      <c r="J51" s="149"/>
    </row>
    <row r="52" spans="1:10" ht="24.75" customHeight="1">
      <c r="A52" s="4"/>
      <c r="B52" s="4"/>
      <c r="C52" s="59" t="s">
        <v>83</v>
      </c>
      <c r="D52" s="31" t="s">
        <v>66</v>
      </c>
      <c r="E52" s="118" t="s">
        <v>86</v>
      </c>
      <c r="F52" s="119"/>
      <c r="G52" s="120"/>
      <c r="H52" s="147">
        <f t="shared" si="0"/>
        <v>113.8006052901849</v>
      </c>
      <c r="I52" s="148"/>
      <c r="J52" s="149"/>
    </row>
    <row r="54" spans="8:9" ht="12">
      <c r="H54" s="159">
        <f>SUM(H25:J37)</f>
        <v>1045938.75294</v>
      </c>
      <c r="I54" s="72"/>
    </row>
    <row r="57" ht="12">
      <c r="I57" s="60"/>
    </row>
  </sheetData>
  <sheetProtection/>
  <mergeCells count="103">
    <mergeCell ref="E48:G48"/>
    <mergeCell ref="H48:J48"/>
    <mergeCell ref="H18:J18"/>
    <mergeCell ref="E45:G45"/>
    <mergeCell ref="H45:J45"/>
    <mergeCell ref="E18:G18"/>
    <mergeCell ref="E33:G33"/>
    <mergeCell ref="H33:J33"/>
    <mergeCell ref="H46:J46"/>
    <mergeCell ref="H47:J47"/>
    <mergeCell ref="H54:I54"/>
    <mergeCell ref="H40:J40"/>
    <mergeCell ref="H41:J41"/>
    <mergeCell ref="H36:J36"/>
    <mergeCell ref="H37:J37"/>
    <mergeCell ref="H38:J38"/>
    <mergeCell ref="H39:J39"/>
    <mergeCell ref="H44:J44"/>
    <mergeCell ref="H42:J42"/>
    <mergeCell ref="H43:J43"/>
    <mergeCell ref="H34:J34"/>
    <mergeCell ref="H35:J35"/>
    <mergeCell ref="H32:J32"/>
    <mergeCell ref="H27:J27"/>
    <mergeCell ref="H28:J28"/>
    <mergeCell ref="H29:J29"/>
    <mergeCell ref="H30:J30"/>
    <mergeCell ref="H26:J26"/>
    <mergeCell ref="H19:J19"/>
    <mergeCell ref="H20:J20"/>
    <mergeCell ref="H21:J21"/>
    <mergeCell ref="H23:J23"/>
    <mergeCell ref="H31:J31"/>
    <mergeCell ref="E41:G41"/>
    <mergeCell ref="H10:J10"/>
    <mergeCell ref="H11:J11"/>
    <mergeCell ref="H12:J12"/>
    <mergeCell ref="H13:J13"/>
    <mergeCell ref="H14:J14"/>
    <mergeCell ref="H16:J16"/>
    <mergeCell ref="H22:J22"/>
    <mergeCell ref="H24:J24"/>
    <mergeCell ref="H25:J25"/>
    <mergeCell ref="E23:G23"/>
    <mergeCell ref="E27:G27"/>
    <mergeCell ref="E28:G28"/>
    <mergeCell ref="E38:G38"/>
    <mergeCell ref="E29:G29"/>
    <mergeCell ref="E31:G31"/>
    <mergeCell ref="E34:G34"/>
    <mergeCell ref="E32:G32"/>
    <mergeCell ref="E30:G30"/>
    <mergeCell ref="E37:G37"/>
    <mergeCell ref="E10:G10"/>
    <mergeCell ref="E52:G52"/>
    <mergeCell ref="H52:J52"/>
    <mergeCell ref="E50:G50"/>
    <mergeCell ref="H50:J50"/>
    <mergeCell ref="E51:G51"/>
    <mergeCell ref="H51:J51"/>
    <mergeCell ref="E11:G11"/>
    <mergeCell ref="E19:G19"/>
    <mergeCell ref="E20:G20"/>
    <mergeCell ref="E8:G8"/>
    <mergeCell ref="E9:G9"/>
    <mergeCell ref="H8:J8"/>
    <mergeCell ref="H9:J9"/>
    <mergeCell ref="E44:G44"/>
    <mergeCell ref="E47:G47"/>
    <mergeCell ref="E42:G42"/>
    <mergeCell ref="E43:G43"/>
    <mergeCell ref="E46:G46"/>
    <mergeCell ref="E17:G17"/>
    <mergeCell ref="E24:G24"/>
    <mergeCell ref="E25:G25"/>
    <mergeCell ref="E12:G12"/>
    <mergeCell ref="E15:G15"/>
    <mergeCell ref="E49:G49"/>
    <mergeCell ref="H49:J49"/>
    <mergeCell ref="E21:G21"/>
    <mergeCell ref="E22:G22"/>
    <mergeCell ref="E35:G35"/>
    <mergeCell ref="E36:G36"/>
    <mergeCell ref="H17:J17"/>
    <mergeCell ref="E16:G16"/>
    <mergeCell ref="H15:J15"/>
    <mergeCell ref="E39:G39"/>
    <mergeCell ref="A3:A4"/>
    <mergeCell ref="D3:D4"/>
    <mergeCell ref="C3:C4"/>
    <mergeCell ref="E3:G4"/>
    <mergeCell ref="B3:B4"/>
    <mergeCell ref="E26:G26"/>
    <mergeCell ref="E40:G40"/>
    <mergeCell ref="H3:J4"/>
    <mergeCell ref="E7:G7"/>
    <mergeCell ref="E5:G5"/>
    <mergeCell ref="H5:J5"/>
    <mergeCell ref="H7:J7"/>
    <mergeCell ref="E6:G6"/>
    <mergeCell ref="H6:J6"/>
    <mergeCell ref="E13:G13"/>
    <mergeCell ref="E14:G14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75" r:id="rId1"/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H20" sqref="H20"/>
    </sheetView>
  </sheetViews>
  <sheetFormatPr defaultColWidth="9.00390625" defaultRowHeight="12.75"/>
  <cols>
    <col min="1" max="1" width="6.375" style="3" customWidth="1"/>
    <col min="2" max="2" width="20.125" style="3" customWidth="1"/>
    <col min="3" max="3" width="8.75390625" style="3" customWidth="1"/>
    <col min="4" max="4" width="9.125" style="3" customWidth="1"/>
    <col min="5" max="5" width="10.25390625" style="3" customWidth="1"/>
    <col min="6" max="7" width="9.125" style="3" customWidth="1"/>
    <col min="8" max="8" width="10.375" style="3" customWidth="1"/>
    <col min="9" max="10" width="9.125" style="3" customWidth="1"/>
    <col min="11" max="11" width="12.625" style="3" customWidth="1"/>
    <col min="12" max="12" width="9.125" style="3" customWidth="1"/>
    <col min="13" max="13" width="11.75390625" style="3" customWidth="1"/>
    <col min="14" max="16384" width="9.125" style="3" customWidth="1"/>
  </cols>
  <sheetData>
    <row r="2" spans="1:15" ht="12.75">
      <c r="A2" s="165" t="s">
        <v>35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ht="12.75">
      <c r="K3" s="19" t="s">
        <v>17</v>
      </c>
    </row>
    <row r="4" spans="1:15" s="21" customFormat="1" ht="21" customHeight="1">
      <c r="A4" s="160" t="s">
        <v>22</v>
      </c>
      <c r="B4" s="160" t="s">
        <v>27</v>
      </c>
      <c r="C4" s="160" t="s">
        <v>47</v>
      </c>
      <c r="D4" s="162" t="s">
        <v>36</v>
      </c>
      <c r="E4" s="163"/>
      <c r="F4" s="164"/>
      <c r="G4" s="162" t="s">
        <v>57</v>
      </c>
      <c r="H4" s="163"/>
      <c r="I4" s="164"/>
      <c r="J4" s="162" t="s">
        <v>58</v>
      </c>
      <c r="K4" s="163"/>
      <c r="L4" s="164"/>
      <c r="M4" s="167" t="s">
        <v>37</v>
      </c>
      <c r="N4" s="20"/>
      <c r="O4" s="20"/>
    </row>
    <row r="5" spans="1:15" s="21" customFormat="1" ht="11.25" customHeight="1">
      <c r="A5" s="170"/>
      <c r="B5" s="170"/>
      <c r="C5" s="170"/>
      <c r="D5" s="160" t="s">
        <v>18</v>
      </c>
      <c r="E5" s="160" t="s">
        <v>19</v>
      </c>
      <c r="F5" s="160" t="s">
        <v>20</v>
      </c>
      <c r="G5" s="160" t="s">
        <v>18</v>
      </c>
      <c r="H5" s="160" t="s">
        <v>19</v>
      </c>
      <c r="I5" s="160" t="s">
        <v>20</v>
      </c>
      <c r="J5" s="160" t="s">
        <v>18</v>
      </c>
      <c r="K5" s="160" t="s">
        <v>19</v>
      </c>
      <c r="L5" s="160" t="s">
        <v>20</v>
      </c>
      <c r="M5" s="167"/>
      <c r="N5" s="20"/>
      <c r="O5" s="20"/>
    </row>
    <row r="6" spans="1:15" s="21" customFormat="1" ht="26.2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7"/>
      <c r="N6" s="20"/>
      <c r="O6" s="20"/>
    </row>
    <row r="7" spans="1:13" s="13" customFormat="1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</row>
    <row r="8" spans="1:13" s="13" customFormat="1" ht="12.75">
      <c r="A8" s="2"/>
      <c r="B8" s="22" t="s">
        <v>38</v>
      </c>
      <c r="C8" s="2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9.5" customHeight="1">
      <c r="A9" s="1"/>
      <c r="B9" s="18" t="s">
        <v>39</v>
      </c>
      <c r="C9" s="23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24">
      <c r="A10" s="1"/>
      <c r="B10" s="18" t="s">
        <v>40</v>
      </c>
      <c r="C10" s="18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36">
      <c r="A11" s="1"/>
      <c r="B11" s="18" t="s">
        <v>28</v>
      </c>
      <c r="C11" s="18"/>
      <c r="D11" s="24" t="s">
        <v>56</v>
      </c>
      <c r="E11" s="1"/>
      <c r="F11" s="1"/>
      <c r="G11" s="24" t="s">
        <v>56</v>
      </c>
      <c r="H11" s="1"/>
      <c r="I11" s="1"/>
      <c r="J11" s="24" t="s">
        <v>56</v>
      </c>
      <c r="K11" s="1"/>
      <c r="L11" s="1"/>
      <c r="M11" s="1"/>
    </row>
    <row r="12" spans="1:13" ht="12.75">
      <c r="A12" s="1"/>
      <c r="B12" s="18"/>
      <c r="C12" s="18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8" t="s">
        <v>59</v>
      </c>
      <c r="C13" s="23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8"/>
      <c r="C14" s="18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1"/>
      <c r="B15" s="18"/>
      <c r="C15" s="18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/>
      <c r="B16" s="18" t="s">
        <v>34</v>
      </c>
      <c r="C16" s="18"/>
      <c r="D16" s="1"/>
      <c r="E16" s="1"/>
      <c r="F16" s="1"/>
      <c r="G16" s="1"/>
      <c r="H16" s="1"/>
      <c r="I16" s="1"/>
      <c r="J16" s="1"/>
      <c r="K16" s="1"/>
      <c r="L16" s="1"/>
      <c r="M16" s="1"/>
    </row>
    <row r="19" spans="1:12" ht="31.5" customHeight="1">
      <c r="A19" s="166" t="s">
        <v>101</v>
      </c>
      <c r="B19" s="166"/>
      <c r="C19" s="166"/>
      <c r="D19" s="166"/>
      <c r="E19" s="166"/>
      <c r="F19" s="14"/>
      <c r="G19" s="14"/>
      <c r="H19" s="14"/>
      <c r="K19" s="38" t="s">
        <v>102</v>
      </c>
      <c r="L19" s="14"/>
    </row>
    <row r="21" spans="1:3" ht="12.75">
      <c r="A21" s="169" t="s">
        <v>30</v>
      </c>
      <c r="B21" s="169"/>
      <c r="C21" s="25"/>
    </row>
    <row r="22" spans="1:12" ht="27.75" customHeight="1">
      <c r="A22" s="168" t="s">
        <v>43</v>
      </c>
      <c r="B22" s="168"/>
      <c r="C22" s="168"/>
      <c r="D22" s="168"/>
      <c r="E22" s="168"/>
      <c r="F22" s="14"/>
      <c r="G22" s="14"/>
      <c r="H22" s="14"/>
      <c r="K22" s="14" t="s">
        <v>31</v>
      </c>
      <c r="L22" s="14"/>
    </row>
  </sheetData>
  <sheetProtection/>
  <mergeCells count="20">
    <mergeCell ref="A19:E19"/>
    <mergeCell ref="G5:G6"/>
    <mergeCell ref="H5:H6"/>
    <mergeCell ref="K5:K6"/>
    <mergeCell ref="M4:M6"/>
    <mergeCell ref="A22:E22"/>
    <mergeCell ref="A21:B21"/>
    <mergeCell ref="A4:A6"/>
    <mergeCell ref="B4:B6"/>
    <mergeCell ref="C4:C6"/>
    <mergeCell ref="I5:I6"/>
    <mergeCell ref="J5:J6"/>
    <mergeCell ref="G4:I4"/>
    <mergeCell ref="J4:L4"/>
    <mergeCell ref="A2:O2"/>
    <mergeCell ref="D4:F4"/>
    <mergeCell ref="D5:D6"/>
    <mergeCell ref="E5:E6"/>
    <mergeCell ref="F5:F6"/>
    <mergeCell ref="L5:L6"/>
  </mergeCells>
  <printOptions/>
  <pageMargins left="0.75" right="0.75" top="1" bottom="1" header="0.5" footer="0.5"/>
  <pageSetup horizontalDpi="600" verticalDpi="600" orientation="landscape" paperSize="9" scale="9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Zatvarska.Svitlana</cp:lastModifiedBy>
  <cp:lastPrinted>2018-10-02T12:58:12Z</cp:lastPrinted>
  <dcterms:created xsi:type="dcterms:W3CDTF">2012-05-17T07:42:16Z</dcterms:created>
  <dcterms:modified xsi:type="dcterms:W3CDTF">2018-10-19T09:44:11Z</dcterms:modified>
  <cp:category/>
  <cp:version/>
  <cp:contentType/>
  <cp:contentStatus/>
</cp:coreProperties>
</file>