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'Лист2'!$A$1:$L$34</definedName>
    <definedName name="_xlnm.Print_Area" localSheetId="2">'Лист3'!$A$1:$J$135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<sst xmlns="http://schemas.openxmlformats.org/spreadsheetml/2006/main" count="412" uniqueCount="190">
  <si>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</si>
  <si>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</si>
  <si>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</si>
  <si>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</si>
  <si>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</si>
  <si>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</si>
  <si>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</si>
  <si>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</si>
  <si>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</si>
  <si>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</si>
  <si>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</si>
  <si>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</si>
  <si>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</si>
  <si>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</si>
  <si>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</si>
  <si>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</si>
  <si>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</si>
  <si>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</si>
  <si>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</si>
  <si>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</si>
  <si>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</si>
  <si>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</si>
  <si>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</si>
  <si>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</si>
  <si>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</si>
  <si>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</si>
  <si>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</si>
  <si>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</si>
  <si>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</si>
  <si>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</si>
  <si>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</si>
  <si>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</si>
  <si>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</si>
  <si>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</si>
  <si>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%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</si>
  <si>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</si>
  <si>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</si>
  <si>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</si>
  <si>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</si>
  <si>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</si>
  <si>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</si>
  <si>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</si>
  <si>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</si>
  <si>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</si>
  <si>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</si>
  <si>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</si>
  <si>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</si>
  <si>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</si>
  <si>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</si>
  <si>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</si>
  <si>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</si>
  <si>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</si>
  <si>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</si>
  <si>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</si>
  <si>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</si>
  <si>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</si>
  <si>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</si>
  <si>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</si>
  <si>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</si>
  <si>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</si>
  <si>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</si>
  <si>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</si>
  <si>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</si>
  <si>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</si>
  <si>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</si>
  <si>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</si>
  <si>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</si>
  <si>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</si>
  <si>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Внутрішньо-управлінський облік</t>
  </si>
  <si>
    <t>шт.</t>
  </si>
  <si>
    <t>Відсоток надрукованих інформаційних листівок, буклетів до загальної потреби</t>
  </si>
  <si>
    <t>Завдання 2:</t>
  </si>
  <si>
    <t>тис.грн.</t>
  </si>
  <si>
    <t>Організація та фінансування навчань (семінарів, тренінгів, курсів тощо) щодо управління житловими будинками  для голів і бухгалтерів ОСББ</t>
  </si>
  <si>
    <t>Витрати на проведення одного навчального семінару</t>
  </si>
  <si>
    <t>Кількість навчальних семінарів, які буде проведено</t>
  </si>
  <si>
    <t>Кількість навчальних семінарів, які необхідно провести</t>
  </si>
  <si>
    <t>% проведених семінарів від необхідної їх кількості</t>
  </si>
  <si>
    <t>Завдання 3:</t>
  </si>
  <si>
    <t>Завдання 4:</t>
  </si>
  <si>
    <t>Департамент житлового господарства та інфраструктури ЛМР</t>
  </si>
  <si>
    <t>Департамент фінансової політики ЛМР</t>
  </si>
  <si>
    <t>Кількість ліфтів, що потребують експертних обстежень та проведення первинних і позачергових оглядів ліфтів</t>
  </si>
  <si>
    <t>Кількість експертних обстежень ліфтів та  первинних і позачергових оглядів ліфтів</t>
  </si>
  <si>
    <t>Середня вартість однієї експертизи та первинного і позачергового огляду</t>
  </si>
  <si>
    <t>Відсоток експертних обстежень ліфтів до загальної потреби</t>
  </si>
  <si>
    <t>Підготовка інформаційно-консультативних матеріалів для ОСББ.</t>
  </si>
  <si>
    <t>К-сть буклетів, інформаційних листівок, які необхідно надрукувати</t>
  </si>
  <si>
    <t>Кількість буклетів, інформаційних листівок, які буде надруковано</t>
  </si>
  <si>
    <t>Проведення технічної експертизи ліфтів</t>
  </si>
  <si>
    <t>10.   Результативні показники бюджетної програми у розрізі підпрограм і завдань</t>
  </si>
  <si>
    <t>Середня вартість друку одного буклету, листівки</t>
  </si>
  <si>
    <t xml:space="preserve">Друк брошур, посібників, навчально-методичної літератури, буклетів, інформаційних листівок та інших матеріалів з питань діяльності ОСББ </t>
  </si>
  <si>
    <t>Кількість брошур, посібників, навчально-методичної літератури, буклетів, інформаційних листівок та інших матеріалів, які необхідно видати</t>
  </si>
  <si>
    <t>Кількість брошур, посібників, навчально-методичної літератури, буклетів, інформаційних листівок та інших матеріалів, які буде видано</t>
  </si>
  <si>
    <t>Середня вартість одного посібника, брошури, буклету , навчально-методичної літератури та інших матеріалів, грн.</t>
  </si>
  <si>
    <t>Відсоток надрукованих брошур, посібників, навчально-методичної літератури, буклетів, інформаційних листівок та інших матеріалів до загальної потреби</t>
  </si>
  <si>
    <t>Завдання 5:</t>
  </si>
  <si>
    <t>бюджетної програми місцевого бюджету на   2018  рік</t>
  </si>
  <si>
    <t>1200000         Департамент житлового господарства та інфраструктури ЛМР</t>
  </si>
  <si>
    <t>1210000    Департамент житлового господарства та інфраструктури ЛМР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</si>
  <si>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</si>
  <si>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</si>
  <si>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</si>
  <si>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Забезпечити відшкодування витрат ЛМКП "Львівводоканал" за надані послуги з водопостачання населенню, яке проживає в зоні депресійної лійки</t>
  </si>
  <si>
    <r>
      <rPr>
        <b/>
        <sz val="10"/>
        <rFont val="Arial Cyr"/>
        <family val="0"/>
      </rPr>
      <t>Завдання 1:</t>
    </r>
    <r>
      <rPr>
        <sz val="10"/>
        <rFont val="Arial Cyr"/>
        <family val="0"/>
      </rPr>
      <t>Підготовка інформаційно-консультативних матеріалів для ОСББ.</t>
    </r>
  </si>
  <si>
    <r>
      <rPr>
        <b/>
        <sz val="10"/>
        <rFont val="Arial Cyr"/>
        <family val="0"/>
      </rPr>
      <t>Завдання 2:</t>
    </r>
    <r>
      <rPr>
        <sz val="10"/>
        <rFont val="Arial Cyr"/>
        <family val="0"/>
      </rPr>
      <t xml:space="preserve"> Друк брошур, посібників, навчально-методичної літератури та інших матеріалів з питань діяльності ОСББ </t>
    </r>
  </si>
  <si>
    <r>
      <rPr>
        <b/>
        <sz val="10"/>
        <rFont val="Arial Cyr"/>
        <family val="0"/>
      </rPr>
      <t>Завдання 3:</t>
    </r>
    <r>
      <rPr>
        <sz val="10"/>
        <rFont val="Arial Cyr"/>
        <family val="0"/>
      </rPr>
      <t xml:space="preserve"> Організація та фінансування навчань (семінарів, тренінгів, курсів тощо) щодо управління житловими будинками  для голів і бухгалтерів ОСББ</t>
    </r>
  </si>
  <si>
    <t>Забезпечення: надійної та безперебійної експлуатації житлового фонду і прибудинкових територій, відшкодування витрат ЛМКП "Львівводоканал" за надані послуги з водопостачання населенню, яке проживає в зоні депресійної лійки</t>
  </si>
  <si>
    <t>Кількість води, яку необхідно подати селам зони депресійної лійки</t>
  </si>
  <si>
    <t>куб. м.</t>
  </si>
  <si>
    <t>Обсяг води, яка підлягає відшкодуванню з міського бюджету</t>
  </si>
  <si>
    <t>Сума відшкодування за 1 куб.м води спожитої в зоні депресійної лійки</t>
  </si>
  <si>
    <t>грн.</t>
  </si>
  <si>
    <t>Частка відшкодованого обсягу води до нарахованого</t>
  </si>
  <si>
    <t>1216010                              Утримання та ефективна експлуатація об'єктів житлово-комунального господарства</t>
  </si>
  <si>
    <r>
      <rPr>
        <b/>
        <sz val="10"/>
        <color indexed="10"/>
        <rFont val="Arial Cyr"/>
        <family val="0"/>
      </rPr>
      <t>Завдання 13:</t>
    </r>
    <r>
      <rPr>
        <sz val="10"/>
        <color indexed="10"/>
        <rFont val="Arial Cyr"/>
        <family val="0"/>
      </rPr>
      <t xml:space="preserve"> Проведення технічної експертизи, модернізації, ремонту, заміни та диспетчеризації ліфтів у житлових будинків  та будинках ОСББ та ЖБК</t>
    </r>
  </si>
  <si>
    <t>Завдання 6:</t>
  </si>
  <si>
    <t>Проведення капітального ремонту житлових будинків</t>
  </si>
  <si>
    <t>Загальна кількість житлових будинків, що потребують ремонту</t>
  </si>
  <si>
    <t>од.</t>
  </si>
  <si>
    <t>Загальна кількість відремонтованих житлових будинків</t>
  </si>
  <si>
    <t>Середня вартість ремонту одного будинку</t>
  </si>
  <si>
    <t xml:space="preserve">тис.грн.      </t>
  </si>
  <si>
    <t>Відсоток відремонтованих будинків</t>
  </si>
  <si>
    <t>Проведення капітального ремонту житлових будинків  (ОСББ)</t>
  </si>
  <si>
    <t>Загальна кількість житлових будинків, що потребують ремонту  (ОСББ)</t>
  </si>
  <si>
    <t>Загальна кількість відремонтованих житлових будинків  (ОСББ)</t>
  </si>
  <si>
    <t>Завдання 7:</t>
  </si>
  <si>
    <t>Завдання 8:</t>
  </si>
  <si>
    <t>Завдання 9:</t>
  </si>
  <si>
    <t>Забезпечення будівництва об'єктів водопровідно-каналізаційного господарства</t>
  </si>
  <si>
    <t xml:space="preserve"> Забезпечення реконструкції об'єктів водопровідно-каналізаційного господарства</t>
  </si>
  <si>
    <t>Середні витрати на реконструкцію 1 обєкту</t>
  </si>
  <si>
    <t>Рівень готовності проектної документації на реконструкцію об'єктів</t>
  </si>
  <si>
    <t>одиниць</t>
  </si>
  <si>
    <t>Кількість об'єктів водопровідно-каналізаційного господарства на яких планується проводити реконструкцію</t>
  </si>
  <si>
    <t>Кількість об'єктів водопровідно-каналізаційного господарства на яких планується проводити будівництво</t>
  </si>
  <si>
    <t>Рівень готовності проектної документації на будівництво об'єктів</t>
  </si>
  <si>
    <t>Середні витрати на будівництво 1 обєкту</t>
  </si>
  <si>
    <t>1.1</t>
  </si>
  <si>
    <t>1.2</t>
  </si>
  <si>
    <t>1.3</t>
  </si>
  <si>
    <t>1.4</t>
  </si>
  <si>
    <t>1.5</t>
  </si>
  <si>
    <t>2.1</t>
  </si>
  <si>
    <t>2.2</t>
  </si>
  <si>
    <t>2.3</t>
  </si>
  <si>
    <t>3.1</t>
  </si>
  <si>
    <t>3.2</t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</si>
  <si>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Експлуатація та технічне обслуговування житлового фонду</t>
    </r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</si>
  <si>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Забезпечення діяльності водопровідно-каналізаційного господарства</t>
    </r>
  </si>
  <si>
    <r>
      <rPr>
        <b/>
        <sz val="10"/>
        <color indexed="10"/>
        <rFont val="Arial Cyr"/>
        <family val="0"/>
      </rPr>
      <t>Підпрограма:</t>
    </r>
    <r>
      <rPr>
        <sz val="10"/>
        <rFont val="Arial Cyr"/>
        <family val="0"/>
      </rPr>
      <t xml:space="preserve"> Забезпечення надійної та безперебійної експлуатації ліфтів</t>
    </r>
  </si>
  <si>
    <r>
      <rPr>
        <b/>
        <sz val="10"/>
        <color indexed="60"/>
        <rFont val="Arial Cyr"/>
        <family val="0"/>
      </rPr>
      <t>Підпрограма:</t>
    </r>
    <r>
      <rPr>
        <sz val="10"/>
        <color indexed="60"/>
        <rFont val="Arial Cyr"/>
        <family val="0"/>
      </rPr>
      <t xml:space="preserve"> Експлуатація та технічне обслуговування житлового фонду</t>
    </r>
  </si>
  <si>
    <t>Завдання 10:</t>
  </si>
  <si>
    <t>Загальна кількість ліфтів, що потребують ремонту  (ОСББ)</t>
  </si>
  <si>
    <t>Загальна кількість ліфтів, які планується відремонтувативідремонтованих житлових будинків  (ОСББ)</t>
  </si>
  <si>
    <t>Завдання 11:</t>
  </si>
  <si>
    <t>Загальна кількість ліфтів, які планується відремонтувати відремонтованих житлових будинків  (ОСББ)</t>
  </si>
  <si>
    <r>
      <t>Проведення технічної експертизи, модернізації, ремонту, заміни та диспетчеризації ліфтів у</t>
    </r>
    <r>
      <rPr>
        <sz val="9"/>
        <rFont val="Arial"/>
        <family val="2"/>
      </rPr>
      <t xml:space="preserve"> будинках ОСББ та ЖБК</t>
    </r>
  </si>
  <si>
    <t>Середня вартість ремонту одного ліфта</t>
  </si>
  <si>
    <t>Виконання міської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років</t>
  </si>
  <si>
    <t>Відсоток відремонтованих ліфтів</t>
  </si>
  <si>
    <t xml:space="preserve">Загальна кількість ліфтів, що потребують ремонту </t>
  </si>
  <si>
    <t>1.6</t>
  </si>
  <si>
    <t>Впровадження пілотного проекту Програми сприяння проведенню капітального ремонту окремих конструктивних елементів багатоквартирних будинків, які перебувають в управлінні ОСББ</t>
  </si>
  <si>
    <r>
      <rPr>
        <b/>
        <sz val="10"/>
        <color indexed="60"/>
        <rFont val="Arial Cyr"/>
        <family val="0"/>
      </rPr>
      <t>Підпрограма:</t>
    </r>
    <r>
      <rPr>
        <sz val="10"/>
        <color indexed="60"/>
        <rFont val="Arial Cyr"/>
        <family val="0"/>
      </rPr>
      <t xml:space="preserve"> Забезпечення діяльності водопровідно-каналізаційного господарствау</t>
    </r>
  </si>
  <si>
    <r>
      <rPr>
        <b/>
        <sz val="10"/>
        <color indexed="60"/>
        <rFont val="Arial Cyr"/>
        <family val="0"/>
      </rPr>
      <t>Підпрограма:</t>
    </r>
    <r>
      <rPr>
        <sz val="10"/>
        <color indexed="60"/>
        <rFont val="Arial Cyr"/>
        <family val="0"/>
      </rPr>
      <t xml:space="preserve"> Забезпечення надійної та безперебійної експлуатації ліфтів</t>
    </r>
  </si>
  <si>
    <t>1.7</t>
  </si>
  <si>
    <t>Встановлення підйомника для особи з інвалідністю на вул. Роксоляни 59-А, 2-й підїзд</t>
  </si>
  <si>
    <t>Середня вартість встановлення  одного підйомника</t>
  </si>
  <si>
    <t>Загальна кількість встановлених підйомників</t>
  </si>
  <si>
    <t>Загальна кількість  підйомників, які планується встановити</t>
  </si>
  <si>
    <r>
      <rPr>
        <b/>
        <sz val="10"/>
        <color indexed="10"/>
        <rFont val="Arial Cyr"/>
        <family val="0"/>
      </rPr>
      <t xml:space="preserve">Закони України: </t>
    </r>
    <r>
      <rPr>
        <sz val="10"/>
        <color indexed="10"/>
        <rFont val="Arial Cyr"/>
        <family val="0"/>
      </rPr>
      <t>від 21.05.1997 № 280/97-ВР "Про місцеве самоврядування в Україні", від 24.06.2004 №1875 “Про житлово-комунальні послуги”,  від 29.11.2001 № 2866-III  "Про об'єднання співвласників багатоквартирного будинку", від 14.05.2015 № 417-VIII "Про особливості здійснення права власності у багатоквартирному будинку";</t>
    </r>
    <r>
      <rPr>
        <sz val="10"/>
        <color indexed="4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Постанови:  КМУ</t>
    </r>
    <r>
      <rPr>
        <sz val="10"/>
        <color indexed="40"/>
        <rFont val="Arial Cyr"/>
        <family val="0"/>
      </rPr>
      <t xml:space="preserve">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від 01.09.2008р №190 "Про затвердження Правил будови і безпечної експлуатації ліфтів", НКРЕКП від 05.11.2015 року № 2714 "Про встановлення тарифів на централізоване водопостачання та водовідведення ЛМКП «Львівводоканал»";</t>
    </r>
    <r>
      <rPr>
        <sz val="10"/>
        <rFont val="Arial Cyr"/>
        <family val="0"/>
      </rPr>
      <t xml:space="preserve"> </t>
    </r>
    <r>
      <rPr>
        <b/>
        <sz val="10"/>
        <color indexed="36"/>
        <rFont val="Arial Cyr"/>
        <family val="0"/>
      </rPr>
      <t>Ухвали Львівської міської ради:</t>
    </r>
    <r>
      <rPr>
        <sz val="10"/>
        <color indexed="36"/>
        <rFont val="Arial Cyr"/>
        <family val="0"/>
      </rPr>
      <t xml:space="preserve"> від 14.07.2016 № 777 "Про розмежування повноважень між виконавчими органами Львівської міської ради", від 15.09.2016 року № 933 „Про продовження на 2016-2020 роки  дії Комплексної програми модернізації каналізаційного господарства м. Львова на 2012-2015 роки“, від 22.03.2018 № 3138 "Про затвердження Програми компенсації ЛМКП “Львівводоканал“ витрат за надані послуги з водопостачання населенню, яке проживає у зоні депресійної лійки водозаборів", від 26.05.2016 № 514 "Про продовження на 2016-2020 роки дії Програми сприяння створенню та забезпечення функціонування об’єднань співвласників багатоквартирних будинків у м. Львові на 2009-2012 роки", від 16.02.2012 року № 1203 „Про Програму ремонту протипожежних систем автоматики і димовидалення житлових будинків підвищеної поверховості комунальної власності м. Львова та ОСББ на період 2012-2020 років”, </t>
    </r>
    <r>
      <rPr>
        <sz val="10"/>
        <color indexed="10"/>
        <rFont val="Arial Cyr"/>
        <family val="0"/>
      </rPr>
      <t xml:space="preserve"> від 08.06.2017 №2048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 від 21.05.2015 №4630  "Про затвердження Програми співфінансування капітальних та поточних ремонтів будинків у м. Львові на 2015-2020 роки", від 21.06.2018 року № 3612 "</t>
    </r>
    <r>
      <rPr>
        <sz val="10"/>
        <color indexed="10"/>
        <rFont val="Arial Cyr"/>
        <family val="0"/>
      </rPr>
      <t>Про затвердження пілотного проекту щодо впровадження Програми сприяння проведенню капітального ремонту окремих конструктивних елементів багатоквартирних будинків, які перебувають в управлінні ОСББ м. Львова на 2018 рік"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та</t>
    </r>
    <r>
      <rPr>
        <b/>
        <sz val="10"/>
        <rFont val="Arial Cyr"/>
        <family val="0"/>
      </rPr>
      <t xml:space="preserve"> Рішення</t>
    </r>
    <r>
      <rPr>
        <sz val="10"/>
        <rFont val="Arial Cyr"/>
        <family val="0"/>
      </rPr>
      <t xml:space="preserve"> виконавчого комітету від  24.02.2012 № 121 “Про затвердження Положення про компенсацію вартості за надані послуги з водопостачання населенню, яке проживає у зоні депресійної лійки, та переліку населених пунктів, що розташовані у зоні  депресійної лійки водозаборів ЛМКП "Львівводоканал”</t>
    </r>
  </si>
  <si>
    <t>та спеціального фонду - 25 043,935 тис.гривень.</t>
  </si>
  <si>
    <t>Директор департаменту житлового  господарства та інфраструктури</t>
  </si>
  <si>
    <t>І. М. Маруняк</t>
  </si>
  <si>
    <r>
      <t xml:space="preserve">Обсяг бюджетних призначень/бюджетних асигнувань  -  </t>
    </r>
    <r>
      <rPr>
        <b/>
        <sz val="10"/>
        <rFont val="Arial Cyr"/>
        <family val="0"/>
      </rPr>
      <t>33 032,435</t>
    </r>
    <r>
      <rPr>
        <sz val="10"/>
        <rFont val="Arial Cyr"/>
        <family val="0"/>
      </rPr>
      <t xml:space="preserve"> тис.гривень, у тому числі  загального фонду - </t>
    </r>
    <r>
      <rPr>
        <sz val="10"/>
        <rFont val="Arial Cyr"/>
        <family val="0"/>
      </rPr>
      <t xml:space="preserve">7 988,5 </t>
    </r>
    <r>
      <rPr>
        <sz val="10"/>
        <rFont val="Arial Cyr"/>
        <family val="0"/>
      </rPr>
      <t>тис.гривень</t>
    </r>
  </si>
  <si>
    <r>
      <rPr>
        <b/>
        <sz val="10"/>
        <rFont val="Arial Cyr"/>
        <family val="0"/>
      </rPr>
      <t>Завдання 2:</t>
    </r>
    <r>
      <rPr>
        <sz val="10"/>
        <rFont val="Arial Cyr"/>
        <family val="0"/>
      </rPr>
      <t xml:space="preserve"> Проведення капітального ремонту житлових букдинків</t>
    </r>
  </si>
  <si>
    <r>
      <rPr>
        <b/>
        <sz val="10"/>
        <rFont val="Arial Cyr"/>
        <family val="0"/>
      </rPr>
      <t>Завдання 3:</t>
    </r>
    <r>
      <rPr>
        <sz val="10"/>
        <rFont val="Arial Cyr"/>
        <family val="0"/>
      </rPr>
      <t xml:space="preserve"> Проведення капітального ремонту житлових букдинків ОСББ та ЖБК м. Львова</t>
    </r>
  </si>
  <si>
    <r>
      <rPr>
        <b/>
        <sz val="10"/>
        <rFont val="Arial Cyr"/>
        <family val="0"/>
      </rPr>
      <t>Завдання 4:</t>
    </r>
    <r>
      <rPr>
        <sz val="10"/>
        <rFont val="Arial Cyr"/>
        <family val="0"/>
      </rPr>
      <t xml:space="preserve"> Встановлення підйомника для особи з інвалідністю на вул. Роксоляни 59-А, 2-й підїзд</t>
    </r>
  </si>
  <si>
    <r>
      <rPr>
        <b/>
        <sz val="10"/>
        <rFont val="Arial Cyr"/>
        <family val="0"/>
      </rPr>
      <t>Завдання 5:</t>
    </r>
    <r>
      <rPr>
        <sz val="10"/>
        <rFont val="Arial Cyr"/>
        <family val="0"/>
      </rPr>
      <t xml:space="preserve"> Впровадження пілотного проекту Програми сприяння проведенню капітального ремонту окремих конструктивних елементів багатоквартирних будинків, які перебувають в управлінні ОСББ</t>
    </r>
  </si>
  <si>
    <r>
      <t>Завдання 6</t>
    </r>
    <r>
      <rPr>
        <sz val="10"/>
        <rFont val="Arial Cyr"/>
        <family val="0"/>
      </rPr>
      <t>: Забезпечити відшкодування витрат ЛМКП "Львівводоканал" за надані послуги з водопостачання населенню, яке проживає в зоні депресійної лійки</t>
    </r>
  </si>
  <si>
    <r>
      <rPr>
        <b/>
        <sz val="10"/>
        <rFont val="Arial Cyr"/>
        <family val="0"/>
      </rPr>
      <t>Завдання 7:</t>
    </r>
    <r>
      <rPr>
        <sz val="10"/>
        <rFont val="Arial Cyr"/>
        <family val="0"/>
      </rPr>
      <t xml:space="preserve"> Забезпечення будівництва об'єктів водопровідно-каналізаційного господарства</t>
    </r>
  </si>
  <si>
    <r>
      <rPr>
        <b/>
        <sz val="10"/>
        <rFont val="Arial Cyr"/>
        <family val="0"/>
      </rPr>
      <t>Завдання 8:</t>
    </r>
    <r>
      <rPr>
        <sz val="10"/>
        <rFont val="Arial Cyr"/>
        <family val="0"/>
      </rPr>
      <t xml:space="preserve"> Забезпечення реконструкції об'єктів водопровідно-каналізаційного господарства</t>
    </r>
  </si>
  <si>
    <r>
      <rPr>
        <b/>
        <sz val="10"/>
        <rFont val="Arial Cyr"/>
        <family val="0"/>
      </rPr>
      <t>Завдання 9:</t>
    </r>
    <r>
      <rPr>
        <sz val="10"/>
        <rFont val="Arial Cyr"/>
        <family val="0"/>
      </rPr>
      <t xml:space="preserve"> Проведення технічної експертизи ліфтів</t>
    </r>
  </si>
  <si>
    <r>
      <rPr>
        <b/>
        <sz val="10"/>
        <rFont val="Arial Cyr"/>
        <family val="0"/>
      </rPr>
      <t>Завдання 10:</t>
    </r>
    <r>
      <rPr>
        <sz val="10"/>
        <rFont val="Arial Cyr"/>
        <family val="0"/>
      </rPr>
      <t xml:space="preserve"> Проведення технічної експертизи, модернізації, ремонту, заміни та диспетчеризації ліфтів у будинках ОСББ та ЖБК</t>
    </r>
  </si>
  <si>
    <t>0620</t>
  </si>
  <si>
    <t>0621</t>
  </si>
  <si>
    <t>0622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</si>
</sst>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#,##0.00000"/>
  </numFmts>
  <fonts count="75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40"/>
      <name val="Arial Cyr"/>
      <family val="0"/>
    </font>
    <font>
      <b/>
      <sz val="10"/>
      <color indexed="36"/>
      <name val="Arial Cyr"/>
      <family val="0"/>
    </font>
    <font>
      <sz val="10"/>
      <color indexed="40"/>
      <name val="Arial Cyr"/>
      <family val="0"/>
    </font>
    <font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60"/>
      <name val="Arial Cyr"/>
      <family val="0"/>
    </font>
    <font>
      <b/>
      <sz val="10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yr"/>
      <family val="0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yr"/>
      <family val="0"/>
    </font>
    <font>
      <b/>
      <sz val="9"/>
      <color theme="1"/>
      <name val="Arial Cyr"/>
      <family val="0"/>
    </font>
    <font>
      <b/>
      <sz val="9"/>
      <color theme="1"/>
      <name val="Arial"/>
      <family val="2"/>
    </font>
    <font>
      <sz val="10"/>
      <color theme="5" tint="-0.4999699890613556"/>
      <name val="Arial Cyr"/>
      <family val="0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58" fillId="0" borderId="5" applyNumberFormat="0" applyFill="0" applyAlignment="0" applyProtection="0"/>
    <xf numFmtId="0" fontId="59" fillId="28" borderId="6" applyNumberFormat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2" fillId="0" borderId="7" applyNumberFormat="0" applyFill="0" applyAlignment="0" applyProtection="0"/>
    <xf numFmtId="0" fontId="63" fillId="30" borderId="0" applyNumberFormat="0" applyBorder="0" applyAlignment="0" applyProtection="0"/>
    <xf numFmtId="0" fontId="0" fillId="31" borderId="8" applyNumberFormat="0" applyFont="0" applyAlignment="0" applyProtection="0"/>
    <xf numFmtId="0" fontId="64" fillId="29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1" fillId="0" borderId="0" xfId="55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8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8" fillId="0" borderId="14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top" wrapText="1"/>
      <protection/>
    </xf>
    <xf numFmtId="0" fontId="8" fillId="0" borderId="11" xfId="54" applyFont="1" applyBorder="1" applyAlignment="1">
      <alignment vertical="center" wrapText="1"/>
      <protection/>
    </xf>
    <xf numFmtId="0" fontId="12" fillId="0" borderId="11" xfId="54" applyFont="1" applyBorder="1" applyAlignment="1">
      <alignment vertical="top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18" fillId="0" borderId="0" xfId="0" applyFont="1" applyAlignment="1">
      <alignment/>
    </xf>
    <xf numFmtId="179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9" fillId="0" borderId="15" xfId="0" applyFont="1" applyBorder="1" applyAlignment="1">
      <alignment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4" xfId="53" applyFont="1" applyBorder="1" applyAlignment="1">
      <alignment vertical="center" wrapText="1"/>
      <protection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49" fontId="7" fillId="0" borderId="14" xfId="48" applyNumberFormat="1" applyFont="1" applyFill="1" applyBorder="1" applyAlignment="1">
      <alignment vertical="center" wrapText="1"/>
      <protection/>
    </xf>
    <xf numFmtId="0" fontId="14" fillId="0" borderId="0" xfId="0" applyFont="1" applyBorder="1" applyAlignment="1">
      <alignment wrapText="1"/>
    </xf>
    <xf numFmtId="0" fontId="0" fillId="0" borderId="11" xfId="0" applyBorder="1" applyAlignment="1">
      <alignment horizontal="center" vertical="top" wrapText="1"/>
    </xf>
    <xf numFmtId="0" fontId="68" fillId="0" borderId="11" xfId="0" applyFont="1" applyBorder="1" applyAlignment="1">
      <alignment/>
    </xf>
    <xf numFmtId="187" fontId="0" fillId="0" borderId="0" xfId="0" applyNumberFormat="1" applyAlignment="1">
      <alignment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/>
    </xf>
    <xf numFmtId="179" fontId="25" fillId="0" borderId="14" xfId="0" applyNumberFormat="1" applyFont="1" applyBorder="1" applyAlignment="1">
      <alignment horizontal="center" wrapText="1"/>
    </xf>
    <xf numFmtId="179" fontId="25" fillId="0" borderId="15" xfId="0" applyNumberFormat="1" applyFont="1" applyBorder="1" applyAlignment="1">
      <alignment horizontal="center" wrapText="1"/>
    </xf>
    <xf numFmtId="179" fontId="25" fillId="0" borderId="13" xfId="0" applyNumberFormat="1" applyFont="1" applyBorder="1" applyAlignment="1">
      <alignment horizontal="center" wrapText="1"/>
    </xf>
    <xf numFmtId="0" fontId="25" fillId="0" borderId="12" xfId="0" applyFont="1" applyBorder="1" applyAlignment="1">
      <alignment/>
    </xf>
    <xf numFmtId="0" fontId="25" fillId="33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49" fontId="0" fillId="0" borderId="12" xfId="0" applyNumberFormat="1" applyBorder="1" applyAlignment="1">
      <alignment horizontal="right" vertical="top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69" fillId="34" borderId="11" xfId="0" applyFont="1" applyFill="1" applyBorder="1" applyAlignment="1">
      <alignment/>
    </xf>
    <xf numFmtId="0" fontId="70" fillId="0" borderId="11" xfId="0" applyFont="1" applyBorder="1" applyAlignment="1">
      <alignment/>
    </xf>
    <xf numFmtId="0" fontId="5" fillId="0" borderId="11" xfId="0" applyFont="1" applyBorder="1" applyAlignment="1">
      <alignment vertical="top"/>
    </xf>
    <xf numFmtId="0" fontId="68" fillId="0" borderId="11" xfId="0" applyFont="1" applyBorder="1" applyAlignment="1">
      <alignment vertical="top"/>
    </xf>
    <xf numFmtId="0" fontId="27" fillId="0" borderId="11" xfId="0" applyFont="1" applyBorder="1" applyAlignment="1">
      <alignment wrapText="1"/>
    </xf>
    <xf numFmtId="0" fontId="5" fillId="0" borderId="12" xfId="0" applyFont="1" applyBorder="1" applyAlignment="1">
      <alignment/>
    </xf>
    <xf numFmtId="0" fontId="70" fillId="34" borderId="11" xfId="0" applyFont="1" applyFill="1" applyBorder="1" applyAlignment="1">
      <alignment/>
    </xf>
    <xf numFmtId="0" fontId="25" fillId="34" borderId="11" xfId="0" applyFont="1" applyFill="1" applyBorder="1" applyAlignment="1">
      <alignment/>
    </xf>
    <xf numFmtId="0" fontId="25" fillId="34" borderId="11" xfId="0" applyFont="1" applyFill="1" applyBorder="1" applyAlignment="1">
      <alignment wrapText="1"/>
    </xf>
    <xf numFmtId="0" fontId="25" fillId="34" borderId="11" xfId="0" applyFont="1" applyFill="1" applyBorder="1" applyAlignment="1">
      <alignment horizontal="center"/>
    </xf>
    <xf numFmtId="0" fontId="25" fillId="34" borderId="12" xfId="0" applyFont="1" applyFill="1" applyBorder="1" applyAlignment="1">
      <alignment/>
    </xf>
    <xf numFmtId="0" fontId="25" fillId="34" borderId="0" xfId="0" applyFont="1" applyFill="1" applyAlignment="1">
      <alignment wrapText="1"/>
    </xf>
    <xf numFmtId="0" fontId="25" fillId="34" borderId="11" xfId="0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right" vertical="top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49" fontId="0" fillId="34" borderId="12" xfId="0" applyNumberFormat="1" applyFill="1" applyBorder="1" applyAlignment="1">
      <alignment horizontal="right" vertical="top"/>
    </xf>
    <xf numFmtId="0" fontId="5" fillId="34" borderId="11" xfId="0" applyFont="1" applyFill="1" applyBorder="1" applyAlignment="1">
      <alignment vertical="top"/>
    </xf>
    <xf numFmtId="0" fontId="5" fillId="34" borderId="12" xfId="0" applyFont="1" applyFill="1" applyBorder="1" applyAlignment="1">
      <alignment/>
    </xf>
    <xf numFmtId="0" fontId="68" fillId="34" borderId="11" xfId="0" applyFont="1" applyFill="1" applyBorder="1" applyAlignment="1">
      <alignment vertical="top"/>
    </xf>
    <xf numFmtId="0" fontId="5" fillId="34" borderId="11" xfId="0" applyFont="1" applyFill="1" applyBorder="1" applyAlignment="1">
      <alignment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49" fontId="0" fillId="35" borderId="12" xfId="0" applyNumberFormat="1" applyFill="1" applyBorder="1" applyAlignment="1">
      <alignment horizontal="right" vertical="top"/>
    </xf>
    <xf numFmtId="0" fontId="0" fillId="35" borderId="11" xfId="0" applyFill="1" applyBorder="1" applyAlignment="1">
      <alignment horizontal="center" vertical="top" wrapText="1"/>
    </xf>
    <xf numFmtId="17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49" fontId="0" fillId="35" borderId="11" xfId="0" applyNumberFormat="1" applyFill="1" applyBorder="1" applyAlignment="1">
      <alignment horizontal="right" vertical="top"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vertical="top"/>
    </xf>
    <xf numFmtId="0" fontId="13" fillId="35" borderId="11" xfId="0" applyFont="1" applyFill="1" applyBorder="1" applyAlignment="1">
      <alignment/>
    </xf>
    <xf numFmtId="0" fontId="1" fillId="35" borderId="0" xfId="0" applyFont="1" applyFill="1" applyBorder="1" applyAlignment="1">
      <alignment vertical="center"/>
    </xf>
    <xf numFmtId="0" fontId="5" fillId="35" borderId="13" xfId="0" applyFont="1" applyFill="1" applyBorder="1" applyAlignment="1">
      <alignment wrapText="1"/>
    </xf>
    <xf numFmtId="0" fontId="5" fillId="35" borderId="11" xfId="0" applyFont="1" applyFill="1" applyBorder="1" applyAlignment="1">
      <alignment horizontal="center"/>
    </xf>
    <xf numFmtId="0" fontId="17" fillId="35" borderId="15" xfId="0" applyFont="1" applyFill="1" applyBorder="1" applyAlignment="1">
      <alignment wrapText="1"/>
    </xf>
    <xf numFmtId="0" fontId="5" fillId="35" borderId="13" xfId="0" applyFont="1" applyFill="1" applyBorder="1" applyAlignment="1">
      <alignment/>
    </xf>
    <xf numFmtId="0" fontId="5" fillId="35" borderId="0" xfId="0" applyFont="1" applyFill="1" applyAlignment="1">
      <alignment wrapText="1"/>
    </xf>
    <xf numFmtId="0" fontId="5" fillId="35" borderId="15" xfId="0" applyFont="1" applyFill="1" applyBorder="1" applyAlignment="1">
      <alignment wrapText="1"/>
    </xf>
    <xf numFmtId="0" fontId="15" fillId="35" borderId="0" xfId="0" applyFont="1" applyFill="1" applyAlignment="1">
      <alignment/>
    </xf>
    <xf numFmtId="0" fontId="5" fillId="35" borderId="11" xfId="0" applyFont="1" applyFill="1" applyBorder="1" applyAlignment="1">
      <alignment wrapText="1"/>
    </xf>
    <xf numFmtId="0" fontId="19" fillId="35" borderId="15" xfId="0" applyFont="1" applyFill="1" applyBorder="1" applyAlignment="1">
      <alignment wrapText="1"/>
    </xf>
    <xf numFmtId="2" fontId="0" fillId="35" borderId="0" xfId="0" applyNumberFormat="1" applyFill="1" applyAlignment="1">
      <alignment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77" fontId="14" fillId="0" borderId="0" xfId="0" applyNumberFormat="1" applyFont="1" applyBorder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34" borderId="14" xfId="0" applyNumberFormat="1" applyFill="1" applyBorder="1" applyAlignment="1">
      <alignment horizontal="center"/>
    </xf>
    <xf numFmtId="187" fontId="0" fillId="34" borderId="13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9" fontId="14" fillId="0" borderId="0" xfId="0" applyNumberFormat="1" applyFont="1" applyBorder="1" applyAlignment="1">
      <alignment horizontal="center" wrapText="1"/>
    </xf>
    <xf numFmtId="179" fontId="14" fillId="0" borderId="0" xfId="0" applyNumberFormat="1" applyFont="1" applyBorder="1" applyAlignment="1">
      <alignment horizontal="center"/>
    </xf>
    <xf numFmtId="179" fontId="0" fillId="0" borderId="14" xfId="0" applyNumberFormat="1" applyBorder="1" applyAlignment="1">
      <alignment horizontal="left" vertical="top" wrapText="1"/>
    </xf>
    <xf numFmtId="179" fontId="0" fillId="0" borderId="15" xfId="0" applyNumberFormat="1" applyFont="1" applyBorder="1" applyAlignment="1">
      <alignment horizontal="left" vertical="top" wrapText="1"/>
    </xf>
    <xf numFmtId="179" fontId="0" fillId="0" borderId="13" xfId="0" applyNumberFormat="1" applyFont="1" applyBorder="1" applyAlignment="1">
      <alignment horizontal="left" vertical="top" wrapText="1"/>
    </xf>
    <xf numFmtId="179" fontId="0" fillId="34" borderId="14" xfId="0" applyNumberFormat="1" applyFill="1" applyBorder="1" applyAlignment="1">
      <alignment horizontal="left" vertical="top" wrapText="1"/>
    </xf>
    <xf numFmtId="179" fontId="0" fillId="34" borderId="15" xfId="0" applyNumberFormat="1" applyFont="1" applyFill="1" applyBorder="1" applyAlignment="1">
      <alignment horizontal="left" vertical="top" wrapText="1"/>
    </xf>
    <xf numFmtId="179" fontId="0" fillId="34" borderId="13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79" fontId="3" fillId="0" borderId="14" xfId="0" applyNumberFormat="1" applyFont="1" applyBorder="1" applyAlignment="1">
      <alignment horizontal="left" vertical="top" wrapText="1"/>
    </xf>
    <xf numFmtId="179" fontId="0" fillId="0" borderId="15" xfId="0" applyNumberFormat="1" applyBorder="1" applyAlignment="1">
      <alignment horizontal="left" vertical="top" wrapText="1"/>
    </xf>
    <xf numFmtId="179" fontId="0" fillId="0" borderId="13" xfId="0" applyNumberFormat="1" applyBorder="1" applyAlignment="1">
      <alignment horizontal="left" vertical="top" wrapText="1"/>
    </xf>
    <xf numFmtId="187" fontId="3" fillId="0" borderId="14" xfId="0" applyNumberFormat="1" applyFont="1" applyBorder="1" applyAlignment="1">
      <alignment horizontal="center"/>
    </xf>
    <xf numFmtId="187" fontId="3" fillId="0" borderId="13" xfId="0" applyNumberFormat="1" applyFont="1" applyBorder="1" applyAlignment="1">
      <alignment horizontal="center"/>
    </xf>
    <xf numFmtId="187" fontId="0" fillId="35" borderId="14" xfId="0" applyNumberFormat="1" applyFill="1" applyBorder="1" applyAlignment="1">
      <alignment horizontal="center"/>
    </xf>
    <xf numFmtId="187" fontId="0" fillId="35" borderId="13" xfId="0" applyNumberFormat="1" applyFill="1" applyBorder="1" applyAlignment="1">
      <alignment horizontal="center"/>
    </xf>
    <xf numFmtId="179" fontId="0" fillId="35" borderId="14" xfId="0" applyNumberFormat="1" applyFill="1" applyBorder="1" applyAlignment="1">
      <alignment horizontal="left" vertical="top" wrapText="1"/>
    </xf>
    <xf numFmtId="179" fontId="0" fillId="35" borderId="15" xfId="0" applyNumberFormat="1" applyFont="1" applyFill="1" applyBorder="1" applyAlignment="1">
      <alignment horizontal="left" vertical="top" wrapText="1"/>
    </xf>
    <xf numFmtId="179" fontId="0" fillId="35" borderId="13" xfId="0" applyNumberFormat="1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79" fontId="14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79" fontId="14" fillId="0" borderId="19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179" fontId="3" fillId="0" borderId="14" xfId="0" applyNumberFormat="1" applyFont="1" applyBorder="1" applyAlignment="1">
      <alignment horizontal="center"/>
    </xf>
    <xf numFmtId="179" fontId="3" fillId="0" borderId="15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7" fontId="3" fillId="0" borderId="15" xfId="0" applyNumberFormat="1" applyFont="1" applyBorder="1" applyAlignment="1">
      <alignment horizontal="center"/>
    </xf>
    <xf numFmtId="187" fontId="3" fillId="2" borderId="14" xfId="0" applyNumberFormat="1" applyFont="1" applyFill="1" applyBorder="1" applyAlignment="1">
      <alignment horizontal="center"/>
    </xf>
    <xf numFmtId="187" fontId="3" fillId="2" borderId="15" xfId="0" applyNumberFormat="1" applyFont="1" applyFill="1" applyBorder="1" applyAlignment="1">
      <alignment horizontal="center"/>
    </xf>
    <xf numFmtId="187" fontId="3" fillId="2" borderId="13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5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179" fontId="25" fillId="34" borderId="14" xfId="0" applyNumberFormat="1" applyFont="1" applyFill="1" applyBorder="1" applyAlignment="1">
      <alignment horizontal="center" wrapText="1"/>
    </xf>
    <xf numFmtId="179" fontId="25" fillId="34" borderId="15" xfId="0" applyNumberFormat="1" applyFont="1" applyFill="1" applyBorder="1" applyAlignment="1">
      <alignment horizontal="center" wrapText="1"/>
    </xf>
    <xf numFmtId="179" fontId="25" fillId="34" borderId="13" xfId="0" applyNumberFormat="1" applyFont="1" applyFill="1" applyBorder="1" applyAlignment="1">
      <alignment horizontal="center" wrapText="1"/>
    </xf>
    <xf numFmtId="179" fontId="25" fillId="34" borderId="14" xfId="0" applyNumberFormat="1" applyFont="1" applyFill="1" applyBorder="1" applyAlignment="1">
      <alignment horizontal="center"/>
    </xf>
    <xf numFmtId="179" fontId="25" fillId="34" borderId="15" xfId="0" applyNumberFormat="1" applyFont="1" applyFill="1" applyBorder="1" applyAlignment="1">
      <alignment horizontal="center"/>
    </xf>
    <xf numFmtId="179" fontId="25" fillId="34" borderId="13" xfId="0" applyNumberFormat="1" applyFont="1" applyFill="1" applyBorder="1" applyAlignment="1">
      <alignment horizontal="center"/>
    </xf>
    <xf numFmtId="1" fontId="25" fillId="34" borderId="14" xfId="0" applyNumberFormat="1" applyFont="1" applyFill="1" applyBorder="1" applyAlignment="1">
      <alignment horizontal="center"/>
    </xf>
    <xf numFmtId="1" fontId="25" fillId="34" borderId="15" xfId="0" applyNumberFormat="1" applyFont="1" applyFill="1" applyBorder="1" applyAlignment="1">
      <alignment horizontal="center"/>
    </xf>
    <xf numFmtId="1" fontId="25" fillId="34" borderId="13" xfId="0" applyNumberFormat="1" applyFont="1" applyFill="1" applyBorder="1" applyAlignment="1">
      <alignment horizontal="center"/>
    </xf>
    <xf numFmtId="179" fontId="26" fillId="34" borderId="14" xfId="0" applyNumberFormat="1" applyFont="1" applyFill="1" applyBorder="1" applyAlignment="1">
      <alignment horizontal="center"/>
    </xf>
    <xf numFmtId="179" fontId="26" fillId="34" borderId="15" xfId="0" applyNumberFormat="1" applyFont="1" applyFill="1" applyBorder="1" applyAlignment="1">
      <alignment horizontal="center"/>
    </xf>
    <xf numFmtId="179" fontId="26" fillId="34" borderId="13" xfId="0" applyNumberFormat="1" applyFont="1" applyFill="1" applyBorder="1" applyAlignment="1">
      <alignment horizontal="center"/>
    </xf>
    <xf numFmtId="179" fontId="72" fillId="34" borderId="14" xfId="0" applyNumberFormat="1" applyFont="1" applyFill="1" applyBorder="1" applyAlignment="1">
      <alignment horizontal="center"/>
    </xf>
    <xf numFmtId="179" fontId="72" fillId="34" borderId="15" xfId="0" applyNumberFormat="1" applyFont="1" applyFill="1" applyBorder="1" applyAlignment="1">
      <alignment horizontal="center"/>
    </xf>
    <xf numFmtId="179" fontId="72" fillId="34" borderId="13" xfId="0" applyNumberFormat="1" applyFont="1" applyFill="1" applyBorder="1" applyAlignment="1">
      <alignment horizontal="center"/>
    </xf>
    <xf numFmtId="179" fontId="73" fillId="34" borderId="14" xfId="0" applyNumberFormat="1" applyFont="1" applyFill="1" applyBorder="1" applyAlignment="1">
      <alignment horizontal="center"/>
    </xf>
    <xf numFmtId="179" fontId="73" fillId="34" borderId="15" xfId="0" applyNumberFormat="1" applyFont="1" applyFill="1" applyBorder="1" applyAlignment="1">
      <alignment horizontal="center"/>
    </xf>
    <xf numFmtId="179" fontId="73" fillId="34" borderId="13" xfId="0" applyNumberFormat="1" applyFont="1" applyFill="1" applyBorder="1" applyAlignment="1">
      <alignment horizontal="center"/>
    </xf>
    <xf numFmtId="179" fontId="25" fillId="0" borderId="14" xfId="0" applyNumberFormat="1" applyFont="1" applyBorder="1" applyAlignment="1">
      <alignment horizontal="center" wrapText="1"/>
    </xf>
    <xf numFmtId="179" fontId="25" fillId="0" borderId="15" xfId="0" applyNumberFormat="1" applyFont="1" applyBorder="1" applyAlignment="1">
      <alignment horizontal="center" wrapText="1"/>
    </xf>
    <xf numFmtId="179" fontId="25" fillId="0" borderId="13" xfId="0" applyNumberFormat="1" applyFont="1" applyBorder="1" applyAlignment="1">
      <alignment horizontal="center" wrapText="1"/>
    </xf>
    <xf numFmtId="2" fontId="25" fillId="34" borderId="14" xfId="0" applyNumberFormat="1" applyFont="1" applyFill="1" applyBorder="1" applyAlignment="1">
      <alignment horizontal="center"/>
    </xf>
    <xf numFmtId="2" fontId="25" fillId="34" borderId="15" xfId="0" applyNumberFormat="1" applyFont="1" applyFill="1" applyBorder="1" applyAlignment="1">
      <alignment horizontal="center"/>
    </xf>
    <xf numFmtId="2" fontId="25" fillId="34" borderId="13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179" fontId="15" fillId="0" borderId="14" xfId="0" applyNumberFormat="1" applyFont="1" applyBorder="1" applyAlignment="1">
      <alignment horizontal="left" vertical="top" wrapText="1"/>
    </xf>
    <xf numFmtId="179" fontId="74" fillId="0" borderId="15" xfId="0" applyNumberFormat="1" applyFont="1" applyBorder="1" applyAlignment="1">
      <alignment horizontal="left" vertical="top" wrapText="1"/>
    </xf>
    <xf numFmtId="179" fontId="74" fillId="0" borderId="13" xfId="0" applyNumberFormat="1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68" fillId="34" borderId="14" xfId="0" applyFont="1" applyFill="1" applyBorder="1" applyAlignment="1">
      <alignment horizontal="center"/>
    </xf>
    <xf numFmtId="0" fontId="68" fillId="34" borderId="15" xfId="0" applyFont="1" applyFill="1" applyBorder="1" applyAlignment="1">
      <alignment horizontal="center"/>
    </xf>
    <xf numFmtId="0" fontId="68" fillId="34" borderId="13" xfId="0" applyFont="1" applyFill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2" fontId="5" fillId="35" borderId="14" xfId="0" applyNumberFormat="1" applyFont="1" applyFill="1" applyBorder="1" applyAlignment="1">
      <alignment horizontal="center"/>
    </xf>
    <xf numFmtId="2" fontId="5" fillId="35" borderId="15" xfId="0" applyNumberFormat="1" applyFont="1" applyFill="1" applyBorder="1" applyAlignment="1">
      <alignment horizontal="center"/>
    </xf>
    <xf numFmtId="2" fontId="5" fillId="35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5" borderId="14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0" fontId="5" fillId="35" borderId="13" xfId="0" applyFont="1" applyFill="1" applyBorder="1" applyAlignment="1">
      <alignment horizontal="center" wrapText="1"/>
    </xf>
    <xf numFmtId="179" fontId="13" fillId="35" borderId="14" xfId="0" applyNumberFormat="1" applyFont="1" applyFill="1" applyBorder="1" applyAlignment="1">
      <alignment horizontal="center"/>
    </xf>
    <xf numFmtId="179" fontId="13" fillId="35" borderId="15" xfId="0" applyNumberFormat="1" applyFont="1" applyFill="1" applyBorder="1" applyAlignment="1">
      <alignment horizontal="center"/>
    </xf>
    <xf numFmtId="179" fontId="13" fillId="35" borderId="13" xfId="0" applyNumberFormat="1" applyFont="1" applyFill="1" applyBorder="1" applyAlignment="1">
      <alignment horizontal="center"/>
    </xf>
    <xf numFmtId="179" fontId="5" fillId="35" borderId="14" xfId="0" applyNumberFormat="1" applyFont="1" applyFill="1" applyBorder="1" applyAlignment="1">
      <alignment horizontal="center"/>
    </xf>
    <xf numFmtId="179" fontId="5" fillId="35" borderId="15" xfId="0" applyNumberFormat="1" applyFont="1" applyFill="1" applyBorder="1" applyAlignment="1">
      <alignment horizontal="center"/>
    </xf>
    <xf numFmtId="179" fontId="5" fillId="35" borderId="13" xfId="0" applyNumberFormat="1" applyFont="1" applyFill="1" applyBorder="1" applyAlignment="1">
      <alignment horizontal="center"/>
    </xf>
    <xf numFmtId="2" fontId="5" fillId="34" borderId="14" xfId="0" applyNumberFormat="1" applyFont="1" applyFill="1" applyBorder="1" applyAlignment="1">
      <alignment horizontal="center"/>
    </xf>
    <xf numFmtId="2" fontId="5" fillId="34" borderId="15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179" fontId="0" fillId="35" borderId="18" xfId="0" applyNumberFormat="1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176" fontId="9" fillId="0" borderId="14" xfId="54" applyNumberFormat="1" applyFont="1" applyBorder="1" applyAlignment="1">
      <alignment horizontal="center" vertical="top" wrapText="1"/>
      <protection/>
    </xf>
    <xf numFmtId="176" fontId="9" fillId="0" borderId="13" xfId="54" applyNumberFormat="1" applyFont="1" applyBorder="1" applyAlignment="1">
      <alignment horizontal="center" vertical="top" wrapText="1"/>
      <protection/>
    </xf>
    <xf numFmtId="179" fontId="5" fillId="34" borderId="14" xfId="0" applyNumberFormat="1" applyFont="1" applyFill="1" applyBorder="1" applyAlignment="1">
      <alignment horizontal="center"/>
    </xf>
    <xf numFmtId="179" fontId="5" fillId="34" borderId="15" xfId="0" applyNumberFormat="1" applyFont="1" applyFill="1" applyBorder="1" applyAlignment="1">
      <alignment horizontal="center"/>
    </xf>
    <xf numFmtId="179" fontId="5" fillId="34" borderId="13" xfId="0" applyNumberFormat="1" applyFont="1" applyFill="1" applyBorder="1" applyAlignment="1">
      <alignment horizontal="center"/>
    </xf>
    <xf numFmtId="176" fontId="9" fillId="0" borderId="14" xfId="54" applyNumberFormat="1" applyFont="1" applyBorder="1" applyAlignment="1">
      <alignment horizontal="center" vertical="top" wrapText="1"/>
      <protection/>
    </xf>
    <xf numFmtId="176" fontId="9" fillId="0" borderId="13" xfId="54" applyNumberFormat="1" applyFont="1" applyBorder="1" applyAlignment="1">
      <alignment horizontal="center" vertical="top" wrapText="1"/>
      <protection/>
    </xf>
    <xf numFmtId="179" fontId="13" fillId="34" borderId="14" xfId="0" applyNumberFormat="1" applyFont="1" applyFill="1" applyBorder="1" applyAlignment="1">
      <alignment horizontal="center"/>
    </xf>
    <xf numFmtId="179" fontId="13" fillId="34" borderId="15" xfId="0" applyNumberFormat="1" applyFont="1" applyFill="1" applyBorder="1" applyAlignment="1">
      <alignment horizontal="center"/>
    </xf>
    <xf numFmtId="179" fontId="13" fillId="34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6" fillId="0" borderId="14" xfId="54" applyFont="1" applyBorder="1" applyAlignment="1">
      <alignment vertical="top" wrapText="1"/>
      <protection/>
    </xf>
    <xf numFmtId="0" fontId="16" fillId="0" borderId="15" xfId="54" applyFont="1" applyBorder="1" applyAlignment="1">
      <alignment vertical="top" wrapText="1"/>
      <protection/>
    </xf>
    <xf numFmtId="0" fontId="16" fillId="0" borderId="13" xfId="54" applyFont="1" applyBorder="1" applyAlignment="1">
      <alignment vertical="top" wrapText="1"/>
      <protection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76" fontId="10" fillId="0" borderId="14" xfId="54" applyNumberFormat="1" applyFont="1" applyBorder="1" applyAlignment="1">
      <alignment horizontal="center" vertical="top" wrapText="1"/>
      <protection/>
    </xf>
    <xf numFmtId="176" fontId="10" fillId="0" borderId="13" xfId="54" applyNumberFormat="1" applyFont="1" applyBorder="1" applyAlignment="1">
      <alignment horizontal="center" vertical="top" wrapText="1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1" fillId="0" borderId="14" xfId="54" applyFont="1" applyBorder="1" applyAlignment="1">
      <alignment horizontal="center" vertical="top" wrapText="1"/>
      <protection/>
    </xf>
    <xf numFmtId="0" fontId="11" fillId="0" borderId="15" xfId="54" applyFont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15" xfId="54" applyFont="1" applyBorder="1" applyAlignment="1">
      <alignment horizontal="center" vertical="center" wrapText="1"/>
      <protection/>
    </xf>
    <xf numFmtId="0" fontId="8" fillId="0" borderId="14" xfId="54" applyFont="1" applyBorder="1" applyAlignment="1">
      <alignment vertical="center" wrapText="1"/>
      <protection/>
    </xf>
    <xf numFmtId="0" fontId="8" fillId="0" borderId="15" xfId="54" applyFont="1" applyBorder="1" applyAlignment="1">
      <alignment vertical="center" wrapText="1"/>
      <protection/>
    </xf>
    <xf numFmtId="0" fontId="0" fillId="0" borderId="13" xfId="0" applyBorder="1" applyAlignment="1">
      <alignment/>
    </xf>
    <xf numFmtId="0" fontId="12" fillId="0" borderId="14" xfId="54" applyFont="1" applyBorder="1" applyAlignment="1">
      <alignment vertical="top" wrapText="1"/>
      <protection/>
    </xf>
    <xf numFmtId="0" fontId="12" fillId="0" borderId="15" xfId="54" applyFont="1" applyBorder="1" applyAlignment="1">
      <alignment vertical="top" wrapText="1"/>
      <protection/>
    </xf>
    <xf numFmtId="0" fontId="12" fillId="0" borderId="13" xfId="54" applyFont="1" applyBorder="1" applyAlignment="1">
      <alignment vertical="top" wrapText="1"/>
      <protection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180" fontId="0" fillId="0" borderId="14" xfId="0" applyNumberFormat="1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79" fontId="13" fillId="0" borderId="14" xfId="0" applyNumberFormat="1" applyFont="1" applyBorder="1" applyAlignment="1">
      <alignment horizontal="center"/>
    </xf>
    <xf numFmtId="179" fontId="13" fillId="0" borderId="15" xfId="0" applyNumberFormat="1" applyFont="1" applyBorder="1" applyAlignment="1">
      <alignment horizontal="center"/>
    </xf>
    <xf numFmtId="179" fontId="13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79" fontId="5" fillId="0" borderId="14" xfId="0" applyNumberFormat="1" applyFont="1" applyBorder="1" applyAlignment="1">
      <alignment horizontal="center"/>
    </xf>
    <xf numFmtId="179" fontId="5" fillId="0" borderId="15" xfId="0" applyNumberFormat="1" applyFont="1" applyBorder="1" applyAlignment="1">
      <alignment horizontal="center"/>
    </xf>
    <xf numFmtId="179" fontId="5" fillId="0" borderId="13" xfId="0" applyNumberFormat="1" applyFont="1" applyBorder="1" applyAlignment="1">
      <alignment horizontal="center"/>
    </xf>
    <xf numFmtId="179" fontId="26" fillId="0" borderId="14" xfId="0" applyNumberFormat="1" applyFont="1" applyBorder="1" applyAlignment="1">
      <alignment horizontal="center"/>
    </xf>
    <xf numFmtId="179" fontId="26" fillId="0" borderId="15" xfId="0" applyNumberFormat="1" applyFont="1" applyBorder="1" applyAlignment="1">
      <alignment horizontal="center"/>
    </xf>
    <xf numFmtId="179" fontId="26" fillId="0" borderId="13" xfId="0" applyNumberFormat="1" applyFont="1" applyBorder="1" applyAlignment="1">
      <alignment horizontal="center"/>
    </xf>
    <xf numFmtId="180" fontId="25" fillId="33" borderId="14" xfId="0" applyNumberFormat="1" applyFont="1" applyFill="1" applyBorder="1" applyAlignment="1">
      <alignment horizontal="center"/>
    </xf>
    <xf numFmtId="180" fontId="25" fillId="33" borderId="15" xfId="0" applyNumberFormat="1" applyFont="1" applyFill="1" applyBorder="1" applyAlignment="1">
      <alignment horizontal="center"/>
    </xf>
    <xf numFmtId="180" fontId="25" fillId="33" borderId="13" xfId="0" applyNumberFormat="1" applyFont="1" applyFill="1" applyBorder="1" applyAlignment="1">
      <alignment horizontal="center"/>
    </xf>
    <xf numFmtId="187" fontId="0" fillId="0" borderId="0" xfId="0" applyNumberFormat="1" applyAlignment="1">
      <alignment horizontal="center"/>
    </xf>
    <xf numFmtId="187" fontId="3" fillId="34" borderId="14" xfId="0" applyNumberFormat="1" applyFont="1" applyFill="1" applyBorder="1" applyAlignment="1">
      <alignment horizontal="center"/>
    </xf>
    <xf numFmtId="187" fontId="3" fillId="34" borderId="15" xfId="0" applyNumberFormat="1" applyFont="1" applyFill="1" applyBorder="1" applyAlignment="1">
      <alignment horizontal="center"/>
    </xf>
    <xf numFmtId="187" fontId="3" fillId="34" borderId="13" xfId="0" applyNumberFormat="1" applyFont="1" applyFill="1" applyBorder="1" applyAlignment="1">
      <alignment horizontal="center"/>
    </xf>
    <xf numFmtId="0" fontId="11" fillId="0" borderId="23" xfId="55" applyFont="1" applyFill="1" applyBorder="1" applyAlignment="1">
      <alignment horizontal="center" vertical="center" wrapText="1"/>
      <protection/>
    </xf>
    <xf numFmtId="0" fontId="11" fillId="0" borderId="12" xfId="55" applyFont="1" applyFill="1" applyBorder="1" applyAlignment="1">
      <alignment horizontal="center" vertical="center" wrapText="1"/>
      <protection/>
    </xf>
    <xf numFmtId="0" fontId="11" fillId="0" borderId="14" xfId="55" applyFont="1" applyFill="1" applyBorder="1" applyAlignment="1">
      <alignment horizontal="center" vertical="center" wrapText="1"/>
      <protection/>
    </xf>
    <xf numFmtId="0" fontId="11" fillId="0" borderId="15" xfId="55" applyFont="1" applyFill="1" applyBorder="1" applyAlignment="1">
      <alignment horizontal="center" vertical="center" wrapText="1"/>
      <protection/>
    </xf>
    <xf numFmtId="0" fontId="11" fillId="0" borderId="13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1" fillId="0" borderId="24" xfId="55" applyFont="1" applyFill="1" applyBorder="1" applyAlignment="1">
      <alignment horizontal="center" vertical="center" wrapText="1"/>
      <protection/>
    </xf>
    <xf numFmtId="0" fontId="11" fillId="0" borderId="11" xfId="55" applyFont="1" applyFill="1" applyBorder="1" applyAlignment="1">
      <alignment horizontal="center" vertical="center" wrapText="1"/>
      <protection/>
    </xf>
    <xf numFmtId="49" fontId="5" fillId="0" borderId="11" xfId="0" applyNumberFormat="1" applyFont="1" applyBorder="1" applyAlignment="1">
      <alignment horizontal="right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Обычный_Лист3" xfId="54"/>
    <cellStyle name="Обычный_Лист4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zoomScalePageLayoutView="0" workbookViewId="0" topLeftCell="A1">
      <selection activeCell="B31" sqref="B31"/>
    </sheetView>
  </sheetViews>
  <sheetFormatPr defaultColWidth="9.00390625" defaultRowHeight="12.75"/>
  <cols>
    <col min="1" max="1" width="5.375" style="0" customWidth="1"/>
    <col min="6" max="6" width="9.625" style="0" bestFit="1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137" t="s">
        <v>0</v>
      </c>
      <c r="N1" s="137"/>
    </row>
    <row r="2" spans="13:14" ht="12.75">
      <c r="M2" s="138" t="s">
        <v>1</v>
      </c>
      <c r="N2" s="138"/>
    </row>
    <row r="3" spans="13:14" ht="12.75">
      <c r="M3" s="139" t="s">
        <v>2</v>
      </c>
      <c r="N3" s="139"/>
    </row>
    <row r="4" spans="13:14" ht="13.5" customHeight="1">
      <c r="M4" s="128" t="s">
        <v>50</v>
      </c>
      <c r="N4" s="128"/>
    </row>
    <row r="5" ht="14.25" customHeight="1"/>
    <row r="6" spans="13:14" ht="12.75">
      <c r="M6" s="137" t="s">
        <v>0</v>
      </c>
      <c r="N6" s="137"/>
    </row>
    <row r="7" spans="13:14" ht="12.75">
      <c r="M7" s="138" t="s">
        <v>3</v>
      </c>
      <c r="N7" s="138"/>
    </row>
    <row r="8" spans="13:14" ht="24.75" customHeight="1" thickBot="1">
      <c r="M8" s="129" t="s">
        <v>80</v>
      </c>
      <c r="N8" s="129"/>
    </row>
    <row r="9" spans="13:14" ht="18.75" customHeight="1">
      <c r="M9" s="135" t="s">
        <v>4</v>
      </c>
      <c r="N9" s="135"/>
    </row>
    <row r="10" spans="13:14" ht="25.5" customHeight="1" thickBot="1">
      <c r="M10" s="129" t="s">
        <v>81</v>
      </c>
      <c r="N10" s="129"/>
    </row>
    <row r="11" spans="13:14" ht="10.5" customHeight="1">
      <c r="M11" s="136" t="s">
        <v>5</v>
      </c>
      <c r="N11" s="136"/>
    </row>
    <row r="12" spans="13:14" ht="12.75">
      <c r="M12" s="2"/>
      <c r="N12" t="s">
        <v>6</v>
      </c>
    </row>
    <row r="15" spans="1:14" ht="15.75">
      <c r="A15" s="133" t="s">
        <v>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15.75">
      <c r="A16" s="133" t="s">
        <v>98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8" spans="1:14" ht="12.75">
      <c r="A18" t="s">
        <v>8</v>
      </c>
      <c r="B18" s="131" t="s">
        <v>99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2:14" ht="12.75">
      <c r="B19" s="130" t="s">
        <v>51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</row>
    <row r="21" spans="1:14" ht="12.75">
      <c r="A21" t="s">
        <v>9</v>
      </c>
      <c r="B21" s="131" t="s">
        <v>100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</row>
    <row r="22" spans="2:14" ht="12.75">
      <c r="B22" s="130" t="s">
        <v>10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</row>
    <row r="24" spans="1:14" ht="16.5" customHeight="1">
      <c r="A24" t="s">
        <v>11</v>
      </c>
      <c r="B24" s="132" t="s">
        <v>115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2:14" ht="12.75">
      <c r="B25" s="130" t="s">
        <v>67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</row>
    <row r="27" spans="1:14" ht="12.75">
      <c r="A27" t="s">
        <v>12</v>
      </c>
      <c r="B27" s="128" t="s">
        <v>177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2:14" ht="12.75">
      <c r="B28" s="128" t="s">
        <v>174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</row>
    <row r="30" spans="4:8" ht="12.75">
      <c r="D30" s="4"/>
      <c r="H30" t="s">
        <v>47</v>
      </c>
    </row>
    <row r="35" ht="12.75">
      <c r="F35" s="26">
        <f>8278.6-290.1</f>
        <v>7988.5</v>
      </c>
    </row>
    <row r="36" ht="12.75">
      <c r="F36" s="26">
        <f>17843.935+5200+2000</f>
        <v>25043.935</v>
      </c>
    </row>
    <row r="37" ht="12.75">
      <c r="F37" s="26">
        <f>F35+F36</f>
        <v>33032.435</v>
      </c>
    </row>
  </sheetData>
  <sheetProtection/>
  <mergeCells count="20">
    <mergeCell ref="B25:N25"/>
    <mergeCell ref="B18:N18"/>
    <mergeCell ref="M11:N11"/>
    <mergeCell ref="M10:N10"/>
    <mergeCell ref="M1:N1"/>
    <mergeCell ref="M2:N2"/>
    <mergeCell ref="M3:N3"/>
    <mergeCell ref="M4:N4"/>
    <mergeCell ref="M6:N6"/>
    <mergeCell ref="M7:N7"/>
    <mergeCell ref="B28:N28"/>
    <mergeCell ref="M8:N8"/>
    <mergeCell ref="B19:N19"/>
    <mergeCell ref="B21:N21"/>
    <mergeCell ref="B22:N22"/>
    <mergeCell ref="B24:N24"/>
    <mergeCell ref="A15:N15"/>
    <mergeCell ref="A16:N16"/>
    <mergeCell ref="B27:N27"/>
    <mergeCell ref="M9:N9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6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5" width="12.375" style="0" customWidth="1"/>
    <col min="6" max="6" width="26.875" style="0" customWidth="1"/>
    <col min="7" max="7" width="10.625" style="0" bestFit="1" customWidth="1"/>
    <col min="8" max="8" width="5.875" style="0" customWidth="1"/>
    <col min="9" max="9" width="10.25390625" style="0" customWidth="1"/>
    <col min="10" max="10" width="7.125" style="0" customWidth="1"/>
    <col min="11" max="11" width="7.375" style="0" customWidth="1"/>
    <col min="12" max="12" width="18.00390625" style="0" customWidth="1"/>
    <col min="13" max="13" width="13.25390625" style="0" bestFit="1" customWidth="1"/>
  </cols>
  <sheetData>
    <row r="2" ht="12.75">
      <c r="A2" t="s">
        <v>13</v>
      </c>
    </row>
    <row r="3" spans="1:26" ht="218.25" customHeight="1">
      <c r="A3" s="178" t="s">
        <v>173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ht="7.5" customHeight="1"/>
    <row r="5" spans="1:15" ht="15.75">
      <c r="A5" t="s">
        <v>14</v>
      </c>
      <c r="O5" s="47"/>
    </row>
    <row r="6" spans="1:16" ht="27.75" customHeight="1">
      <c r="A6" s="180" t="s">
        <v>108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P6" s="52"/>
    </row>
    <row r="8" ht="12.75">
      <c r="A8" s="25" t="s">
        <v>49</v>
      </c>
    </row>
    <row r="10" spans="2:9" ht="12.75">
      <c r="B10" s="5" t="s">
        <v>15</v>
      </c>
      <c r="C10" s="17" t="s">
        <v>52</v>
      </c>
      <c r="D10" s="17" t="s">
        <v>53</v>
      </c>
      <c r="E10" s="181" t="s">
        <v>36</v>
      </c>
      <c r="F10" s="182"/>
      <c r="G10" s="182"/>
      <c r="H10" s="182"/>
      <c r="I10" s="183"/>
    </row>
    <row r="11" spans="2:9" ht="14.25" customHeight="1">
      <c r="B11" s="5">
        <v>1</v>
      </c>
      <c r="C11" s="17">
        <v>1216011</v>
      </c>
      <c r="D11" s="358" t="s">
        <v>187</v>
      </c>
      <c r="E11" s="184" t="s">
        <v>101</v>
      </c>
      <c r="F11" s="185"/>
      <c r="G11" s="185"/>
      <c r="H11" s="185"/>
      <c r="I11" s="186"/>
    </row>
    <row r="12" spans="2:9" ht="16.5" customHeight="1">
      <c r="B12" s="5">
        <v>2</v>
      </c>
      <c r="C12" s="17">
        <v>1216013</v>
      </c>
      <c r="D12" s="358" t="s">
        <v>187</v>
      </c>
      <c r="E12" s="184" t="s">
        <v>102</v>
      </c>
      <c r="F12" s="185"/>
      <c r="G12" s="185"/>
      <c r="H12" s="185"/>
      <c r="I12" s="186"/>
    </row>
    <row r="13" spans="2:9" ht="18" customHeight="1">
      <c r="B13" s="5">
        <v>3</v>
      </c>
      <c r="C13" s="17">
        <v>1216015</v>
      </c>
      <c r="D13" s="358" t="s">
        <v>187</v>
      </c>
      <c r="E13" s="184" t="s">
        <v>103</v>
      </c>
      <c r="F13" s="185"/>
      <c r="G13" s="185"/>
      <c r="H13" s="185"/>
      <c r="I13" s="186"/>
    </row>
    <row r="15" ht="12.75">
      <c r="A15" t="s">
        <v>37</v>
      </c>
    </row>
    <row r="16" spans="9:12" ht="13.5" customHeight="1">
      <c r="I16" s="48"/>
      <c r="L16" t="s">
        <v>17</v>
      </c>
    </row>
    <row r="17" spans="1:12" s="8" customFormat="1" ht="22.5" customHeight="1">
      <c r="A17" s="30" t="s">
        <v>16</v>
      </c>
      <c r="B17" s="31" t="s">
        <v>52</v>
      </c>
      <c r="C17" s="31" t="s">
        <v>53</v>
      </c>
      <c r="D17" s="187" t="s">
        <v>54</v>
      </c>
      <c r="E17" s="187"/>
      <c r="F17" s="147"/>
      <c r="G17" s="146" t="s">
        <v>18</v>
      </c>
      <c r="H17" s="147"/>
      <c r="I17" s="146" t="s">
        <v>19</v>
      </c>
      <c r="J17" s="147"/>
      <c r="K17" s="146" t="s">
        <v>20</v>
      </c>
      <c r="L17" s="147"/>
    </row>
    <row r="18" spans="1:12" s="8" customFormat="1" ht="14.25" customHeight="1">
      <c r="A18" s="27">
        <v>1</v>
      </c>
      <c r="B18" s="27">
        <v>2</v>
      </c>
      <c r="C18" s="27">
        <v>3</v>
      </c>
      <c r="D18" s="146">
        <v>4</v>
      </c>
      <c r="E18" s="187"/>
      <c r="F18" s="147"/>
      <c r="G18" s="188">
        <v>5</v>
      </c>
      <c r="H18" s="189"/>
      <c r="I18" s="188">
        <v>6</v>
      </c>
      <c r="J18" s="189"/>
      <c r="K18" s="188">
        <v>7</v>
      </c>
      <c r="L18" s="189"/>
    </row>
    <row r="19" spans="1:12" s="8" customFormat="1" ht="25.5" customHeight="1">
      <c r="A19" s="77" t="s">
        <v>8</v>
      </c>
      <c r="B19" s="75">
        <v>1216011</v>
      </c>
      <c r="C19" s="34" t="s">
        <v>187</v>
      </c>
      <c r="D19" s="156" t="s">
        <v>150</v>
      </c>
      <c r="E19" s="157"/>
      <c r="F19" s="158"/>
      <c r="G19" s="162">
        <f>SUM(G20:H26)</f>
        <v>17</v>
      </c>
      <c r="H19" s="163"/>
      <c r="I19" s="162">
        <f>SUM(I20:J26)</f>
        <v>17843.934999999998</v>
      </c>
      <c r="J19" s="163"/>
      <c r="K19" s="162">
        <f>SUM(K20:L26)</f>
        <v>17860.934999999998</v>
      </c>
      <c r="L19" s="163"/>
    </row>
    <row r="20" spans="1:12" ht="25.5" customHeight="1">
      <c r="A20" s="76" t="s">
        <v>140</v>
      </c>
      <c r="B20" s="33">
        <v>1216011</v>
      </c>
      <c r="C20" s="34" t="s">
        <v>187</v>
      </c>
      <c r="D20" s="150" t="s">
        <v>105</v>
      </c>
      <c r="E20" s="151"/>
      <c r="F20" s="152"/>
      <c r="G20" s="142">
        <v>17</v>
      </c>
      <c r="H20" s="143"/>
      <c r="I20" s="142"/>
      <c r="J20" s="143"/>
      <c r="K20" s="142">
        <f aca="true" t="shared" si="0" ref="K20:K26">G20+I20</f>
        <v>17</v>
      </c>
      <c r="L20" s="143"/>
    </row>
    <row r="21" spans="1:13" s="112" customFormat="1" ht="38.25" customHeight="1" hidden="1">
      <c r="A21" s="109" t="s">
        <v>141</v>
      </c>
      <c r="B21" s="110">
        <v>1216011</v>
      </c>
      <c r="C21" s="34" t="s">
        <v>188</v>
      </c>
      <c r="D21" s="166" t="s">
        <v>106</v>
      </c>
      <c r="E21" s="167"/>
      <c r="F21" s="168"/>
      <c r="G21" s="164"/>
      <c r="H21" s="165"/>
      <c r="I21" s="164"/>
      <c r="J21" s="165"/>
      <c r="K21" s="164">
        <f t="shared" si="0"/>
        <v>0</v>
      </c>
      <c r="L21" s="165"/>
      <c r="M21" s="111"/>
    </row>
    <row r="22" spans="1:12" s="112" customFormat="1" ht="38.25" customHeight="1" hidden="1">
      <c r="A22" s="113" t="s">
        <v>142</v>
      </c>
      <c r="B22" s="110">
        <v>1216011</v>
      </c>
      <c r="C22" s="34" t="s">
        <v>189</v>
      </c>
      <c r="D22" s="166" t="s">
        <v>107</v>
      </c>
      <c r="E22" s="167"/>
      <c r="F22" s="168"/>
      <c r="G22" s="164"/>
      <c r="H22" s="165"/>
      <c r="I22" s="164"/>
      <c r="J22" s="165"/>
      <c r="K22" s="164">
        <f t="shared" si="0"/>
        <v>0</v>
      </c>
      <c r="L22" s="165"/>
    </row>
    <row r="23" spans="1:13" ht="31.5" customHeight="1">
      <c r="A23" s="96" t="s">
        <v>143</v>
      </c>
      <c r="B23" s="61">
        <v>1216011</v>
      </c>
      <c r="C23" s="34" t="s">
        <v>187</v>
      </c>
      <c r="D23" s="150" t="s">
        <v>178</v>
      </c>
      <c r="E23" s="151"/>
      <c r="F23" s="152"/>
      <c r="G23" s="142"/>
      <c r="H23" s="143"/>
      <c r="I23" s="142">
        <f>2893.07+8167.865+1218+1000</f>
        <v>13278.935</v>
      </c>
      <c r="J23" s="143"/>
      <c r="K23" s="142">
        <f t="shared" si="0"/>
        <v>13278.935</v>
      </c>
      <c r="L23" s="143"/>
      <c r="M23" s="63">
        <f>I23+I24</f>
        <v>16928.934999999998</v>
      </c>
    </row>
    <row r="24" spans="1:12" ht="31.5" customHeight="1">
      <c r="A24" s="76" t="s">
        <v>144</v>
      </c>
      <c r="B24" s="33">
        <v>1216011</v>
      </c>
      <c r="C24" s="34" t="s">
        <v>187</v>
      </c>
      <c r="D24" s="150" t="s">
        <v>179</v>
      </c>
      <c r="E24" s="151"/>
      <c r="F24" s="152"/>
      <c r="G24" s="142"/>
      <c r="H24" s="143"/>
      <c r="I24" s="142">
        <f>4000-350</f>
        <v>3650</v>
      </c>
      <c r="J24" s="143"/>
      <c r="K24" s="142">
        <f t="shared" si="0"/>
        <v>3650</v>
      </c>
      <c r="L24" s="143"/>
    </row>
    <row r="25" spans="1:12" ht="32.25" customHeight="1">
      <c r="A25" s="101" t="s">
        <v>164</v>
      </c>
      <c r="B25" s="33">
        <v>1216011</v>
      </c>
      <c r="C25" s="34" t="s">
        <v>187</v>
      </c>
      <c r="D25" s="153" t="s">
        <v>180</v>
      </c>
      <c r="E25" s="154"/>
      <c r="F25" s="155"/>
      <c r="G25" s="144"/>
      <c r="H25" s="145"/>
      <c r="I25" s="144">
        <v>350</v>
      </c>
      <c r="J25" s="145"/>
      <c r="K25" s="144">
        <f t="shared" si="0"/>
        <v>350</v>
      </c>
      <c r="L25" s="145"/>
    </row>
    <row r="26" spans="1:12" ht="50.25" customHeight="1">
      <c r="A26" s="76" t="s">
        <v>168</v>
      </c>
      <c r="B26" s="33">
        <v>1216011</v>
      </c>
      <c r="C26" s="34" t="s">
        <v>187</v>
      </c>
      <c r="D26" s="150" t="s">
        <v>181</v>
      </c>
      <c r="E26" s="151"/>
      <c r="F26" s="152"/>
      <c r="G26" s="142"/>
      <c r="H26" s="143"/>
      <c r="I26" s="142">
        <v>565</v>
      </c>
      <c r="J26" s="143"/>
      <c r="K26" s="142">
        <f t="shared" si="0"/>
        <v>565</v>
      </c>
      <c r="L26" s="143"/>
    </row>
    <row r="27" spans="1:12" ht="27.75" customHeight="1">
      <c r="A27" s="78" t="s">
        <v>9</v>
      </c>
      <c r="B27" s="79">
        <v>1216013</v>
      </c>
      <c r="C27" s="34" t="s">
        <v>187</v>
      </c>
      <c r="D27" s="156" t="s">
        <v>151</v>
      </c>
      <c r="E27" s="157"/>
      <c r="F27" s="158"/>
      <c r="G27" s="162">
        <f>G28+G29+G30</f>
        <v>7864.5</v>
      </c>
      <c r="H27" s="163"/>
      <c r="I27" s="162">
        <f>I28+I29+I30</f>
        <v>5200</v>
      </c>
      <c r="J27" s="163"/>
      <c r="K27" s="162">
        <f>K28+K29+K30</f>
        <v>13064.5</v>
      </c>
      <c r="L27" s="163"/>
    </row>
    <row r="28" spans="1:12" ht="44.25" customHeight="1">
      <c r="A28" s="76" t="s">
        <v>145</v>
      </c>
      <c r="B28" s="33">
        <v>1216013</v>
      </c>
      <c r="C28" s="34" t="s">
        <v>187</v>
      </c>
      <c r="D28" s="159" t="s">
        <v>182</v>
      </c>
      <c r="E28" s="160"/>
      <c r="F28" s="161"/>
      <c r="G28" s="142">
        <v>7864.5</v>
      </c>
      <c r="H28" s="143"/>
      <c r="I28" s="142"/>
      <c r="J28" s="143"/>
      <c r="K28" s="142">
        <f>G28+I28</f>
        <v>7864.5</v>
      </c>
      <c r="L28" s="143"/>
    </row>
    <row r="29" spans="1:12" ht="29.25" customHeight="1">
      <c r="A29" s="76" t="s">
        <v>146</v>
      </c>
      <c r="B29" s="33">
        <v>1216013</v>
      </c>
      <c r="C29" s="34" t="s">
        <v>187</v>
      </c>
      <c r="D29" s="150" t="s">
        <v>183</v>
      </c>
      <c r="E29" s="151"/>
      <c r="F29" s="152"/>
      <c r="G29" s="142"/>
      <c r="H29" s="143"/>
      <c r="I29" s="142">
        <f>10500-1300-7000</f>
        <v>2200</v>
      </c>
      <c r="J29" s="143"/>
      <c r="K29" s="142">
        <f>G29+I29</f>
        <v>2200</v>
      </c>
      <c r="L29" s="143"/>
    </row>
    <row r="30" spans="1:12" ht="36" customHeight="1">
      <c r="A30" s="76" t="s">
        <v>147</v>
      </c>
      <c r="B30" s="33">
        <v>1216013</v>
      </c>
      <c r="C30" s="34" t="s">
        <v>187</v>
      </c>
      <c r="D30" s="150" t="s">
        <v>184</v>
      </c>
      <c r="E30" s="151"/>
      <c r="F30" s="152"/>
      <c r="G30" s="142"/>
      <c r="H30" s="143"/>
      <c r="I30" s="142">
        <f>18000-15000</f>
        <v>3000</v>
      </c>
      <c r="J30" s="143"/>
      <c r="K30" s="142">
        <f>G30+I30</f>
        <v>3000</v>
      </c>
      <c r="L30" s="143"/>
    </row>
    <row r="31" spans="1:12" ht="28.5" customHeight="1">
      <c r="A31" s="77" t="s">
        <v>11</v>
      </c>
      <c r="B31" s="75">
        <v>1216015</v>
      </c>
      <c r="C31" s="34" t="s">
        <v>187</v>
      </c>
      <c r="D31" s="156" t="s">
        <v>152</v>
      </c>
      <c r="E31" s="157"/>
      <c r="F31" s="158"/>
      <c r="G31" s="162">
        <f>G32+G33</f>
        <v>107</v>
      </c>
      <c r="H31" s="163"/>
      <c r="I31" s="162">
        <f>I32+I33</f>
        <v>2000</v>
      </c>
      <c r="J31" s="163"/>
      <c r="K31" s="162">
        <f>K32+K33</f>
        <v>2107</v>
      </c>
      <c r="L31" s="163"/>
    </row>
    <row r="32" spans="1:12" ht="24" customHeight="1">
      <c r="A32" s="76" t="s">
        <v>148</v>
      </c>
      <c r="B32" s="33">
        <v>1216015</v>
      </c>
      <c r="C32" s="34" t="s">
        <v>187</v>
      </c>
      <c r="D32" s="150" t="s">
        <v>185</v>
      </c>
      <c r="E32" s="151"/>
      <c r="F32" s="152"/>
      <c r="G32" s="142">
        <v>107</v>
      </c>
      <c r="H32" s="143"/>
      <c r="I32" s="142"/>
      <c r="J32" s="143"/>
      <c r="K32" s="142">
        <f>G32+I32</f>
        <v>107</v>
      </c>
      <c r="L32" s="143"/>
    </row>
    <row r="33" spans="1:12" ht="41.25" customHeight="1">
      <c r="A33" s="76" t="s">
        <v>149</v>
      </c>
      <c r="B33" s="33">
        <v>1216015</v>
      </c>
      <c r="C33" s="34" t="s">
        <v>187</v>
      </c>
      <c r="D33" s="153" t="s">
        <v>186</v>
      </c>
      <c r="E33" s="154"/>
      <c r="F33" s="155"/>
      <c r="G33" s="144"/>
      <c r="H33" s="145"/>
      <c r="I33" s="144">
        <f>2000</f>
        <v>2000</v>
      </c>
      <c r="J33" s="145"/>
      <c r="K33" s="142">
        <f>G33+I33</f>
        <v>2000</v>
      </c>
      <c r="L33" s="143"/>
    </row>
    <row r="34" spans="1:12" ht="18" customHeight="1">
      <c r="A34" s="7"/>
      <c r="B34" s="16"/>
      <c r="C34" s="32"/>
      <c r="D34" s="175" t="s">
        <v>55</v>
      </c>
      <c r="E34" s="176"/>
      <c r="F34" s="177"/>
      <c r="G34" s="162">
        <f>G19+G27+G31</f>
        <v>7988.5</v>
      </c>
      <c r="H34" s="163"/>
      <c r="I34" s="162">
        <f>I19+I27+I31</f>
        <v>25043.934999999998</v>
      </c>
      <c r="J34" s="163"/>
      <c r="K34" s="162">
        <f>K19+K27+K31</f>
        <v>33032.435</v>
      </c>
      <c r="L34" s="163"/>
    </row>
    <row r="37" spans="1:12" ht="12.75">
      <c r="A37" s="21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</row>
    <row r="38" spans="1:12" ht="30.75" customHeight="1">
      <c r="A38" s="21"/>
      <c r="B38" s="60"/>
      <c r="C38" s="60"/>
      <c r="D38" s="60"/>
      <c r="E38" s="60"/>
      <c r="F38" s="60">
        <v>6011</v>
      </c>
      <c r="G38" s="148">
        <f>G20+G21+G22+G23+G24</f>
        <v>17</v>
      </c>
      <c r="H38" s="148"/>
      <c r="I38" s="148">
        <f>I20+I21+I22+I23+I24</f>
        <v>16928.934999999998</v>
      </c>
      <c r="J38" s="148"/>
      <c r="K38" s="148">
        <f>K20+K21+K22+K23+K24</f>
        <v>16945.934999999998</v>
      </c>
      <c r="L38" s="148"/>
    </row>
    <row r="39" spans="1:12" ht="12.75">
      <c r="A39" s="21"/>
      <c r="B39" s="21"/>
      <c r="C39" s="21"/>
      <c r="D39" s="21"/>
      <c r="E39" s="21"/>
      <c r="F39" s="21">
        <v>6013</v>
      </c>
      <c r="G39" s="149">
        <f>G28+G29+G30</f>
        <v>7864.5</v>
      </c>
      <c r="H39" s="149"/>
      <c r="I39" s="141">
        <f>I28+I29+I30</f>
        <v>5200</v>
      </c>
      <c r="J39" s="141"/>
      <c r="K39" s="141">
        <f>K28+K29+K30</f>
        <v>13064.5</v>
      </c>
      <c r="L39" s="141"/>
    </row>
    <row r="40" spans="1:12" ht="13.5" thickBot="1">
      <c r="A40" s="21"/>
      <c r="B40" s="21"/>
      <c r="C40" s="21"/>
      <c r="D40" s="21"/>
      <c r="E40" s="21"/>
      <c r="F40" s="21">
        <v>6015</v>
      </c>
      <c r="G40" s="149">
        <f>G32+G33</f>
        <v>107</v>
      </c>
      <c r="H40" s="149"/>
      <c r="I40" s="149">
        <f>I32+I33</f>
        <v>2000</v>
      </c>
      <c r="J40" s="149"/>
      <c r="K40" s="149">
        <f>K32+K33</f>
        <v>2107</v>
      </c>
      <c r="L40" s="149"/>
    </row>
    <row r="41" spans="1:12" ht="13.5" thickBot="1">
      <c r="A41" s="21"/>
      <c r="B41" s="21"/>
      <c r="C41" s="21"/>
      <c r="D41" s="21"/>
      <c r="E41" s="21"/>
      <c r="F41" s="21"/>
      <c r="G41" s="171">
        <f>G38+G39+G40</f>
        <v>7988.5</v>
      </c>
      <c r="H41" s="172"/>
      <c r="I41" s="173">
        <f>I38+I39+I40</f>
        <v>24128.934999999998</v>
      </c>
      <c r="J41" s="172"/>
      <c r="K41" s="173">
        <f>K38+K39+K40</f>
        <v>32117.434999999998</v>
      </c>
      <c r="L41" s="174"/>
    </row>
    <row r="42" spans="1:12" ht="12.75">
      <c r="A42" s="169"/>
      <c r="B42" s="170"/>
      <c r="C42" s="22"/>
      <c r="D42" s="22"/>
      <c r="E42" s="22"/>
      <c r="F42" s="22"/>
      <c r="G42" s="169"/>
      <c r="H42" s="169"/>
      <c r="I42" s="169"/>
      <c r="J42" s="169"/>
      <c r="K42" s="169"/>
      <c r="L42" s="169"/>
    </row>
    <row r="43" spans="1:12" ht="12.75">
      <c r="A43" s="169"/>
      <c r="B43" s="170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ht="12.75">
      <c r="A44" s="22"/>
      <c r="B44" s="23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</sheetData>
  <sheetProtection/>
  <mergeCells count="96">
    <mergeCell ref="D25:F25"/>
    <mergeCell ref="G25:H25"/>
    <mergeCell ref="I25:J25"/>
    <mergeCell ref="K25:L25"/>
    <mergeCell ref="K18:L18"/>
    <mergeCell ref="I18:J18"/>
    <mergeCell ref="D19:F19"/>
    <mergeCell ref="G19:H19"/>
    <mergeCell ref="I19:J19"/>
    <mergeCell ref="K19:L19"/>
    <mergeCell ref="A3:L3"/>
    <mergeCell ref="A6:L6"/>
    <mergeCell ref="E10:I10"/>
    <mergeCell ref="E13:I13"/>
    <mergeCell ref="D17:F17"/>
    <mergeCell ref="D18:F18"/>
    <mergeCell ref="G18:H18"/>
    <mergeCell ref="G17:H17"/>
    <mergeCell ref="E12:I12"/>
    <mergeCell ref="E11:I11"/>
    <mergeCell ref="K38:L38"/>
    <mergeCell ref="G32:H32"/>
    <mergeCell ref="K32:L32"/>
    <mergeCell ref="I32:J32"/>
    <mergeCell ref="K21:L21"/>
    <mergeCell ref="I21:J21"/>
    <mergeCell ref="I22:J22"/>
    <mergeCell ref="K28:L28"/>
    <mergeCell ref="G28:H28"/>
    <mergeCell ref="I28:J28"/>
    <mergeCell ref="D34:F34"/>
    <mergeCell ref="D32:F32"/>
    <mergeCell ref="K34:L34"/>
    <mergeCell ref="G34:H34"/>
    <mergeCell ref="D31:F31"/>
    <mergeCell ref="G31:H31"/>
    <mergeCell ref="I31:J31"/>
    <mergeCell ref="K31:L31"/>
    <mergeCell ref="A42:A43"/>
    <mergeCell ref="B42:B43"/>
    <mergeCell ref="G42:I42"/>
    <mergeCell ref="J42:L42"/>
    <mergeCell ref="B37:L37"/>
    <mergeCell ref="I34:J34"/>
    <mergeCell ref="G40:H40"/>
    <mergeCell ref="G41:H41"/>
    <mergeCell ref="I41:J41"/>
    <mergeCell ref="K41:L41"/>
    <mergeCell ref="D20:F20"/>
    <mergeCell ref="G20:H20"/>
    <mergeCell ref="I20:J20"/>
    <mergeCell ref="I30:J30"/>
    <mergeCell ref="G23:H23"/>
    <mergeCell ref="G24:H24"/>
    <mergeCell ref="G29:H29"/>
    <mergeCell ref="D21:F21"/>
    <mergeCell ref="G21:H21"/>
    <mergeCell ref="D22:F22"/>
    <mergeCell ref="I27:J27"/>
    <mergeCell ref="K27:L27"/>
    <mergeCell ref="G22:H22"/>
    <mergeCell ref="K22:L22"/>
    <mergeCell ref="D23:F23"/>
    <mergeCell ref="D24:F24"/>
    <mergeCell ref="D26:F26"/>
    <mergeCell ref="G26:H26"/>
    <mergeCell ref="I26:J26"/>
    <mergeCell ref="K26:L26"/>
    <mergeCell ref="D29:F29"/>
    <mergeCell ref="D33:F33"/>
    <mergeCell ref="D30:F30"/>
    <mergeCell ref="G33:H33"/>
    <mergeCell ref="D27:F27"/>
    <mergeCell ref="D28:F28"/>
    <mergeCell ref="G30:H30"/>
    <mergeCell ref="G27:H27"/>
    <mergeCell ref="I40:J40"/>
    <mergeCell ref="K40:L40"/>
    <mergeCell ref="G38:H38"/>
    <mergeCell ref="G39:H39"/>
    <mergeCell ref="K23:L23"/>
    <mergeCell ref="K24:L24"/>
    <mergeCell ref="K29:L29"/>
    <mergeCell ref="K33:L33"/>
    <mergeCell ref="K30:L30"/>
    <mergeCell ref="I23:J23"/>
    <mergeCell ref="P3:Z3"/>
    <mergeCell ref="I39:J39"/>
    <mergeCell ref="K39:L39"/>
    <mergeCell ref="I24:J24"/>
    <mergeCell ref="I29:J29"/>
    <mergeCell ref="I33:J33"/>
    <mergeCell ref="K20:L20"/>
    <mergeCell ref="I17:J17"/>
    <mergeCell ref="K17:L17"/>
    <mergeCell ref="I38:J38"/>
  </mergeCells>
  <printOptions/>
  <pageMargins left="0.35433070866141736" right="0.15748031496062992" top="0.35433070866141736" bottom="0.1968503937007874" header="0.11811023622047245" footer="0"/>
  <pageSetup horizontalDpi="600" verticalDpi="600" orientation="landscape" paperSize="9" scale="85" r:id="rId1"/>
  <rowBreaks count="2" manualBreakCount="2">
    <brk id="26" max="11" man="1"/>
    <brk id="36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7"/>
  <sheetViews>
    <sheetView view="pageBreakPreview" zoomScaleSheetLayoutView="100" zoomScalePageLayoutView="0" workbookViewId="0" topLeftCell="A10">
      <selection activeCell="C65" sqref="C65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43.125" style="0" customWidth="1"/>
    <col min="4" max="4" width="10.125" style="0" customWidth="1"/>
    <col min="5" max="5" width="6.875" style="0" customWidth="1"/>
    <col min="6" max="7" width="12.375" style="0" customWidth="1"/>
    <col min="8" max="8" width="11.25390625" style="0" customWidth="1"/>
    <col min="9" max="9" width="7.625" style="0" customWidth="1"/>
    <col min="10" max="10" width="10.875" style="0" customWidth="1"/>
    <col min="11" max="11" width="7.25390625" style="0" customWidth="1"/>
  </cols>
  <sheetData>
    <row r="1" spans="1:10" ht="12.75">
      <c r="A1" s="277" t="s">
        <v>56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9" customHeight="1">
      <c r="A2" s="3"/>
      <c r="B2" s="3"/>
      <c r="C2" s="3"/>
      <c r="D2" s="3"/>
      <c r="E2" s="3"/>
      <c r="F2" s="3"/>
      <c r="G2" s="3"/>
      <c r="H2" s="3"/>
      <c r="I2" s="3"/>
      <c r="J2" s="9" t="s">
        <v>17</v>
      </c>
    </row>
    <row r="3" spans="1:10" ht="13.5" customHeight="1">
      <c r="A3" s="310" t="s">
        <v>57</v>
      </c>
      <c r="B3" s="311"/>
      <c r="C3" s="312"/>
      <c r="D3" s="36" t="s">
        <v>52</v>
      </c>
      <c r="E3" s="278" t="s">
        <v>25</v>
      </c>
      <c r="F3" s="279"/>
      <c r="G3" s="278" t="s">
        <v>26</v>
      </c>
      <c r="H3" s="279"/>
      <c r="I3" s="278" t="s">
        <v>27</v>
      </c>
      <c r="J3" s="279"/>
    </row>
    <row r="4" spans="1:10" ht="14.25" customHeight="1">
      <c r="A4" s="313">
        <v>1</v>
      </c>
      <c r="B4" s="314"/>
      <c r="C4" s="312"/>
      <c r="D4" s="39">
        <v>2</v>
      </c>
      <c r="E4" s="278">
        <v>3</v>
      </c>
      <c r="F4" s="279"/>
      <c r="G4" s="278">
        <v>4</v>
      </c>
      <c r="H4" s="279"/>
      <c r="I4" s="278">
        <v>5</v>
      </c>
      <c r="J4" s="279"/>
    </row>
    <row r="5" spans="1:10" ht="13.5" customHeight="1">
      <c r="A5" s="315" t="s">
        <v>58</v>
      </c>
      <c r="B5" s="316"/>
      <c r="C5" s="312"/>
      <c r="D5" s="37"/>
      <c r="E5" s="267"/>
      <c r="F5" s="268"/>
      <c r="G5" s="267"/>
      <c r="H5" s="268"/>
      <c r="I5" s="267"/>
      <c r="J5" s="268"/>
    </row>
    <row r="6" spans="1:10" ht="14.25" customHeight="1">
      <c r="A6" s="315" t="s">
        <v>42</v>
      </c>
      <c r="B6" s="316"/>
      <c r="C6" s="317"/>
      <c r="D6" s="37"/>
      <c r="E6" s="290"/>
      <c r="F6" s="291"/>
      <c r="G6" s="267"/>
      <c r="H6" s="268"/>
      <c r="I6" s="290"/>
      <c r="J6" s="291"/>
    </row>
    <row r="7" spans="1:10" ht="12.75" customHeight="1">
      <c r="A7" s="315" t="s">
        <v>59</v>
      </c>
      <c r="B7" s="316"/>
      <c r="C7" s="317"/>
      <c r="D7" s="37"/>
      <c r="E7" s="267"/>
      <c r="F7" s="268"/>
      <c r="G7" s="267"/>
      <c r="H7" s="268"/>
      <c r="I7" s="272"/>
      <c r="J7" s="273"/>
    </row>
    <row r="8" spans="1:10" ht="10.5" customHeight="1">
      <c r="A8" s="318"/>
      <c r="B8" s="319"/>
      <c r="C8" s="320"/>
      <c r="D8" s="38"/>
      <c r="E8" s="267"/>
      <c r="F8" s="268"/>
      <c r="G8" s="267"/>
      <c r="H8" s="268"/>
      <c r="I8" s="272"/>
      <c r="J8" s="273"/>
    </row>
    <row r="9" spans="1:10" ht="13.5">
      <c r="A9" s="284" t="s">
        <v>38</v>
      </c>
      <c r="B9" s="285"/>
      <c r="C9" s="286"/>
      <c r="D9" s="38"/>
      <c r="E9" s="267"/>
      <c r="F9" s="268"/>
      <c r="G9" s="267"/>
      <c r="H9" s="268"/>
      <c r="I9" s="272"/>
      <c r="J9" s="273"/>
    </row>
    <row r="11" ht="12.75">
      <c r="A11" t="s">
        <v>90</v>
      </c>
    </row>
    <row r="12" spans="7:25" ht="12.75">
      <c r="G12" s="26"/>
      <c r="J12" s="9" t="s">
        <v>17</v>
      </c>
      <c r="K12" s="41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10" customFormat="1" ht="12.75" customHeight="1">
      <c r="A13" s="281" t="s">
        <v>60</v>
      </c>
      <c r="B13" s="281" t="s">
        <v>52</v>
      </c>
      <c r="C13" s="281" t="s">
        <v>61</v>
      </c>
      <c r="D13" s="281" t="s">
        <v>21</v>
      </c>
      <c r="E13" s="292" t="s">
        <v>23</v>
      </c>
      <c r="F13" s="293"/>
      <c r="G13" s="294"/>
      <c r="H13" s="301" t="s">
        <v>62</v>
      </c>
      <c r="I13" s="302"/>
      <c r="J13" s="303"/>
      <c r="K13" s="4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10" customFormat="1" ht="6.75" customHeight="1">
      <c r="A14" s="282"/>
      <c r="B14" s="282"/>
      <c r="C14" s="282"/>
      <c r="D14" s="282"/>
      <c r="E14" s="295"/>
      <c r="F14" s="296"/>
      <c r="G14" s="297"/>
      <c r="H14" s="304"/>
      <c r="I14" s="305"/>
      <c r="J14" s="306"/>
      <c r="K14" s="40"/>
      <c r="N14" s="1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3" customHeight="1">
      <c r="A15" s="283"/>
      <c r="B15" s="283"/>
      <c r="C15" s="283"/>
      <c r="D15" s="283"/>
      <c r="E15" s="298"/>
      <c r="F15" s="299"/>
      <c r="G15" s="300"/>
      <c r="H15" s="307"/>
      <c r="I15" s="308"/>
      <c r="J15" s="309"/>
      <c r="K15" s="40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2.75">
      <c r="A16" s="35">
        <v>1</v>
      </c>
      <c r="B16" s="39">
        <v>2</v>
      </c>
      <c r="C16" s="42">
        <v>3</v>
      </c>
      <c r="D16" s="28">
        <v>4</v>
      </c>
      <c r="E16" s="278">
        <v>5</v>
      </c>
      <c r="F16" s="280"/>
      <c r="G16" s="279"/>
      <c r="H16" s="278">
        <v>6</v>
      </c>
      <c r="I16" s="280"/>
      <c r="J16" s="279"/>
      <c r="K16" s="40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22.5" customHeight="1">
      <c r="A17" s="77" t="s">
        <v>8</v>
      </c>
      <c r="B17" s="75">
        <v>1216011</v>
      </c>
      <c r="C17" s="85" t="s">
        <v>153</v>
      </c>
      <c r="D17" s="80"/>
      <c r="E17" s="162"/>
      <c r="F17" s="190"/>
      <c r="G17" s="163"/>
      <c r="H17" s="346">
        <f>H19+H29+H39+H49+H59+H79+H69</f>
        <v>17860.934999999998</v>
      </c>
      <c r="I17" s="347"/>
      <c r="J17" s="348"/>
      <c r="K17" s="40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7.25" customHeight="1">
      <c r="A18" s="17"/>
      <c r="B18" s="83"/>
      <c r="C18" s="11" t="s">
        <v>46</v>
      </c>
      <c r="D18" s="17"/>
      <c r="E18" s="247"/>
      <c r="F18" s="248"/>
      <c r="G18" s="249"/>
      <c r="H18" s="262"/>
      <c r="I18" s="263"/>
      <c r="J18" s="264"/>
      <c r="K18" s="4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25.5" customHeight="1">
      <c r="A19" s="76" t="s">
        <v>140</v>
      </c>
      <c r="B19" s="83">
        <v>1216011</v>
      </c>
      <c r="C19" s="46" t="s">
        <v>86</v>
      </c>
      <c r="D19" s="49" t="s">
        <v>45</v>
      </c>
      <c r="E19" s="287"/>
      <c r="F19" s="288"/>
      <c r="G19" s="289"/>
      <c r="H19" s="274">
        <v>17</v>
      </c>
      <c r="I19" s="275"/>
      <c r="J19" s="276"/>
      <c r="K19" s="4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2.75">
      <c r="A20" s="17">
        <v>1</v>
      </c>
      <c r="B20" s="83"/>
      <c r="C20" s="45" t="s">
        <v>30</v>
      </c>
      <c r="D20" s="17"/>
      <c r="E20" s="247"/>
      <c r="F20" s="248"/>
      <c r="G20" s="249"/>
      <c r="H20" s="262"/>
      <c r="I20" s="263"/>
      <c r="J20" s="264"/>
      <c r="K20" s="4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26.25" customHeight="1">
      <c r="A21" s="17"/>
      <c r="B21" s="83"/>
      <c r="C21" s="50" t="s">
        <v>87</v>
      </c>
      <c r="D21" s="49" t="s">
        <v>69</v>
      </c>
      <c r="E21" s="247" t="s">
        <v>68</v>
      </c>
      <c r="F21" s="248"/>
      <c r="G21" s="249"/>
      <c r="H21" s="262">
        <v>4500</v>
      </c>
      <c r="I21" s="263"/>
      <c r="J21" s="264"/>
      <c r="K21" s="4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2.75">
      <c r="A22" s="17">
        <v>2</v>
      </c>
      <c r="B22" s="83"/>
      <c r="C22" s="46" t="s">
        <v>31</v>
      </c>
      <c r="D22" s="49"/>
      <c r="E22" s="247"/>
      <c r="F22" s="248"/>
      <c r="G22" s="249"/>
      <c r="H22" s="262"/>
      <c r="I22" s="263"/>
      <c r="J22" s="264"/>
      <c r="K22" s="4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26.25" customHeight="1">
      <c r="A23" s="17"/>
      <c r="B23" s="83"/>
      <c r="C23" s="50" t="s">
        <v>88</v>
      </c>
      <c r="D23" s="49" t="s">
        <v>69</v>
      </c>
      <c r="E23" s="247" t="s">
        <v>68</v>
      </c>
      <c r="F23" s="248"/>
      <c r="G23" s="249"/>
      <c r="H23" s="262">
        <v>3579</v>
      </c>
      <c r="I23" s="263"/>
      <c r="J23" s="264"/>
      <c r="K23" s="40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2.75">
      <c r="A24" s="17">
        <v>3</v>
      </c>
      <c r="B24" s="83"/>
      <c r="C24" s="14" t="s">
        <v>24</v>
      </c>
      <c r="D24" s="49"/>
      <c r="E24" s="247"/>
      <c r="F24" s="248"/>
      <c r="G24" s="249"/>
      <c r="H24" s="262"/>
      <c r="I24" s="263"/>
      <c r="J24" s="264"/>
      <c r="K24" s="40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75" customHeight="1">
      <c r="A25" s="17"/>
      <c r="B25" s="83"/>
      <c r="C25" s="50" t="s">
        <v>91</v>
      </c>
      <c r="D25" s="49" t="s">
        <v>72</v>
      </c>
      <c r="E25" s="247" t="s">
        <v>68</v>
      </c>
      <c r="F25" s="248"/>
      <c r="G25" s="249"/>
      <c r="H25" s="269">
        <f>H19/H23</f>
        <v>0.004749930148086058</v>
      </c>
      <c r="I25" s="270"/>
      <c r="J25" s="271"/>
      <c r="K25" s="40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2.75">
      <c r="A26" s="17">
        <v>4</v>
      </c>
      <c r="B26" s="83"/>
      <c r="C26" s="14" t="s">
        <v>32</v>
      </c>
      <c r="D26" s="49"/>
      <c r="E26" s="247" t="s">
        <v>63</v>
      </c>
      <c r="F26" s="248"/>
      <c r="G26" s="249"/>
      <c r="H26" s="262"/>
      <c r="I26" s="263"/>
      <c r="J26" s="264"/>
      <c r="K26" s="40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11" ht="22.5" customHeight="1">
      <c r="A27" s="17"/>
      <c r="B27" s="83"/>
      <c r="C27" s="51" t="s">
        <v>70</v>
      </c>
      <c r="D27" s="49" t="s">
        <v>34</v>
      </c>
      <c r="E27" s="247" t="s">
        <v>68</v>
      </c>
      <c r="F27" s="248"/>
      <c r="G27" s="249"/>
      <c r="H27" s="259">
        <f>H23/H21*100</f>
        <v>79.53333333333333</v>
      </c>
      <c r="I27" s="260"/>
      <c r="J27" s="261"/>
      <c r="K27" s="40"/>
    </row>
    <row r="28" spans="1:11" s="112" customFormat="1" ht="22.5" customHeight="1" hidden="1">
      <c r="A28" s="114"/>
      <c r="B28" s="115"/>
      <c r="C28" s="116" t="s">
        <v>71</v>
      </c>
      <c r="D28" s="114"/>
      <c r="E28" s="241"/>
      <c r="F28" s="242"/>
      <c r="G28" s="243"/>
      <c r="H28" s="241"/>
      <c r="I28" s="242"/>
      <c r="J28" s="243"/>
      <c r="K28" s="117"/>
    </row>
    <row r="29" spans="1:256" s="112" customFormat="1" ht="22.5" customHeight="1" hidden="1">
      <c r="A29" s="109" t="s">
        <v>141</v>
      </c>
      <c r="B29" s="115">
        <v>1216011</v>
      </c>
      <c r="C29" s="118" t="s">
        <v>92</v>
      </c>
      <c r="D29" s="119" t="s">
        <v>45</v>
      </c>
      <c r="E29" s="250"/>
      <c r="F29" s="251"/>
      <c r="G29" s="252"/>
      <c r="H29" s="253"/>
      <c r="I29" s="254"/>
      <c r="J29" s="255"/>
      <c r="K29" s="117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  <c r="HE29" s="120"/>
      <c r="HF29" s="120"/>
      <c r="HG29" s="120"/>
      <c r="HH29" s="120"/>
      <c r="HI29" s="120"/>
      <c r="HJ29" s="120"/>
      <c r="HK29" s="120"/>
      <c r="HL29" s="120"/>
      <c r="HM29" s="120"/>
      <c r="HN29" s="120"/>
      <c r="HO29" s="120"/>
      <c r="HP29" s="120"/>
      <c r="HQ29" s="120"/>
      <c r="HR29" s="120"/>
      <c r="HS29" s="120"/>
      <c r="HT29" s="120"/>
      <c r="HU29" s="120"/>
      <c r="HV29" s="120"/>
      <c r="HW29" s="120"/>
      <c r="HX29" s="120"/>
      <c r="HY29" s="120"/>
      <c r="HZ29" s="120"/>
      <c r="IA29" s="120"/>
      <c r="IB29" s="120"/>
      <c r="IC29" s="120"/>
      <c r="ID29" s="120"/>
      <c r="IE29" s="120"/>
      <c r="IF29" s="120"/>
      <c r="IG29" s="120"/>
      <c r="IH29" s="120"/>
      <c r="II29" s="120"/>
      <c r="IJ29" s="120"/>
      <c r="IK29" s="120"/>
      <c r="IL29" s="120"/>
      <c r="IM29" s="120"/>
      <c r="IN29" s="120"/>
      <c r="IO29" s="120"/>
      <c r="IP29" s="120"/>
      <c r="IQ29" s="120"/>
      <c r="IR29" s="120"/>
      <c r="IS29" s="120"/>
      <c r="IT29" s="120"/>
      <c r="IU29" s="120"/>
      <c r="IV29" s="120"/>
    </row>
    <row r="30" spans="1:11" s="112" customFormat="1" ht="22.5" customHeight="1" hidden="1">
      <c r="A30" s="114">
        <v>1</v>
      </c>
      <c r="B30" s="115"/>
      <c r="C30" s="121" t="s">
        <v>30</v>
      </c>
      <c r="D30" s="114"/>
      <c r="E30" s="241"/>
      <c r="F30" s="242"/>
      <c r="G30" s="243"/>
      <c r="H30" s="241"/>
      <c r="I30" s="242"/>
      <c r="J30" s="243"/>
      <c r="K30" s="117"/>
    </row>
    <row r="31" spans="1:11" s="112" customFormat="1" ht="22.5" customHeight="1" hidden="1">
      <c r="A31" s="114"/>
      <c r="B31" s="115"/>
      <c r="C31" s="122" t="s">
        <v>93</v>
      </c>
      <c r="D31" s="119" t="s">
        <v>69</v>
      </c>
      <c r="E31" s="241" t="s">
        <v>68</v>
      </c>
      <c r="F31" s="242"/>
      <c r="G31" s="243"/>
      <c r="H31" s="241">
        <v>4000</v>
      </c>
      <c r="I31" s="242"/>
      <c r="J31" s="243"/>
      <c r="K31" s="117"/>
    </row>
    <row r="32" spans="1:11" s="112" customFormat="1" ht="22.5" customHeight="1" hidden="1">
      <c r="A32" s="114">
        <v>2</v>
      </c>
      <c r="B32" s="115"/>
      <c r="C32" s="118" t="s">
        <v>31</v>
      </c>
      <c r="D32" s="119"/>
      <c r="E32" s="241"/>
      <c r="F32" s="242"/>
      <c r="G32" s="243"/>
      <c r="H32" s="241"/>
      <c r="I32" s="242"/>
      <c r="J32" s="243"/>
      <c r="K32" s="117"/>
    </row>
    <row r="33" spans="1:13" s="112" customFormat="1" ht="22.5" customHeight="1" hidden="1">
      <c r="A33" s="114"/>
      <c r="B33" s="115"/>
      <c r="C33" s="123" t="s">
        <v>94</v>
      </c>
      <c r="D33" s="119" t="s">
        <v>69</v>
      </c>
      <c r="E33" s="241" t="s">
        <v>68</v>
      </c>
      <c r="F33" s="242"/>
      <c r="G33" s="243"/>
      <c r="H33" s="241">
        <v>2100</v>
      </c>
      <c r="I33" s="242"/>
      <c r="J33" s="243"/>
      <c r="L33" s="124">
        <v>2013</v>
      </c>
      <c r="M33" s="124">
        <v>2014</v>
      </c>
    </row>
    <row r="34" spans="1:10" s="112" customFormat="1" ht="22.5" customHeight="1" hidden="1">
      <c r="A34" s="114">
        <v>3</v>
      </c>
      <c r="B34" s="115"/>
      <c r="C34" s="125" t="s">
        <v>24</v>
      </c>
      <c r="D34" s="119"/>
      <c r="E34" s="241"/>
      <c r="F34" s="242"/>
      <c r="G34" s="243"/>
      <c r="H34" s="241"/>
      <c r="I34" s="242"/>
      <c r="J34" s="243"/>
    </row>
    <row r="35" spans="1:13" s="112" customFormat="1" ht="22.5" customHeight="1" hidden="1">
      <c r="A35" s="114"/>
      <c r="B35" s="115"/>
      <c r="C35" s="122" t="s">
        <v>95</v>
      </c>
      <c r="D35" s="119" t="s">
        <v>72</v>
      </c>
      <c r="E35" s="241" t="s">
        <v>68</v>
      </c>
      <c r="F35" s="242"/>
      <c r="G35" s="243"/>
      <c r="H35" s="256">
        <f>H29/H33</f>
        <v>0</v>
      </c>
      <c r="I35" s="257"/>
      <c r="J35" s="258"/>
      <c r="L35" s="112">
        <v>8140</v>
      </c>
      <c r="M35" s="112">
        <v>8090</v>
      </c>
    </row>
    <row r="36" spans="1:13" s="112" customFormat="1" ht="22.5" customHeight="1" hidden="1">
      <c r="A36" s="114">
        <v>4</v>
      </c>
      <c r="B36" s="115"/>
      <c r="C36" s="125" t="s">
        <v>32</v>
      </c>
      <c r="D36" s="119"/>
      <c r="E36" s="241" t="s">
        <v>63</v>
      </c>
      <c r="F36" s="242"/>
      <c r="G36" s="243"/>
      <c r="H36" s="241"/>
      <c r="I36" s="242"/>
      <c r="J36" s="243"/>
      <c r="L36" s="112">
        <v>7000</v>
      </c>
      <c r="M36" s="112">
        <v>7038</v>
      </c>
    </row>
    <row r="37" spans="1:13" s="112" customFormat="1" ht="22.5" customHeight="1" hidden="1">
      <c r="A37" s="114"/>
      <c r="B37" s="115"/>
      <c r="C37" s="126" t="s">
        <v>96</v>
      </c>
      <c r="D37" s="119" t="s">
        <v>34</v>
      </c>
      <c r="E37" s="241" t="s">
        <v>68</v>
      </c>
      <c r="F37" s="242"/>
      <c r="G37" s="243"/>
      <c r="H37" s="244">
        <f>H33/H31*100</f>
        <v>52.5</v>
      </c>
      <c r="I37" s="245"/>
      <c r="J37" s="246"/>
      <c r="L37" s="127">
        <f>L36/L35</f>
        <v>0.85995085995086</v>
      </c>
      <c r="M37" s="127">
        <f>M36/M35</f>
        <v>0.8699629171817058</v>
      </c>
    </row>
    <row r="38" spans="1:10" s="112" customFormat="1" ht="22.5" customHeight="1" hidden="1">
      <c r="A38" s="114"/>
      <c r="B38" s="115"/>
      <c r="C38" s="116" t="s">
        <v>78</v>
      </c>
      <c r="D38" s="114"/>
      <c r="E38" s="241"/>
      <c r="F38" s="242"/>
      <c r="G38" s="243"/>
      <c r="H38" s="241"/>
      <c r="I38" s="242"/>
      <c r="J38" s="243"/>
    </row>
    <row r="39" spans="1:13" s="112" customFormat="1" ht="22.5" customHeight="1" hidden="1" thickBot="1">
      <c r="A39" s="109" t="s">
        <v>142</v>
      </c>
      <c r="B39" s="115">
        <v>1216011</v>
      </c>
      <c r="C39" s="118" t="s">
        <v>73</v>
      </c>
      <c r="D39" s="119" t="s">
        <v>45</v>
      </c>
      <c r="E39" s="250"/>
      <c r="F39" s="251"/>
      <c r="G39" s="252"/>
      <c r="H39" s="253"/>
      <c r="I39" s="254"/>
      <c r="J39" s="255"/>
      <c r="L39" s="265" t="e">
        <f>#REF!+J18</f>
        <v>#REF!</v>
      </c>
      <c r="M39" s="266"/>
    </row>
    <row r="40" spans="1:10" s="112" customFormat="1" ht="22.5" customHeight="1" hidden="1">
      <c r="A40" s="114">
        <v>1</v>
      </c>
      <c r="B40" s="115"/>
      <c r="C40" s="121" t="s">
        <v>30</v>
      </c>
      <c r="D40" s="114"/>
      <c r="E40" s="241"/>
      <c r="F40" s="242"/>
      <c r="G40" s="243"/>
      <c r="H40" s="241"/>
      <c r="I40" s="242"/>
      <c r="J40" s="243"/>
    </row>
    <row r="41" spans="1:10" s="112" customFormat="1" ht="22.5" customHeight="1" hidden="1">
      <c r="A41" s="114"/>
      <c r="B41" s="115"/>
      <c r="C41" s="122" t="s">
        <v>76</v>
      </c>
      <c r="D41" s="119" t="s">
        <v>69</v>
      </c>
      <c r="E41" s="241" t="s">
        <v>68</v>
      </c>
      <c r="F41" s="242"/>
      <c r="G41" s="243"/>
      <c r="H41" s="241">
        <v>12</v>
      </c>
      <c r="I41" s="242"/>
      <c r="J41" s="243"/>
    </row>
    <row r="42" spans="1:10" s="112" customFormat="1" ht="22.5" customHeight="1" hidden="1">
      <c r="A42" s="114">
        <v>2</v>
      </c>
      <c r="B42" s="115"/>
      <c r="C42" s="118" t="s">
        <v>31</v>
      </c>
      <c r="D42" s="119"/>
      <c r="E42" s="241"/>
      <c r="F42" s="242"/>
      <c r="G42" s="243"/>
      <c r="H42" s="241"/>
      <c r="I42" s="242"/>
      <c r="J42" s="243"/>
    </row>
    <row r="43" spans="1:10" s="112" customFormat="1" ht="22.5" customHeight="1" hidden="1">
      <c r="A43" s="114"/>
      <c r="B43" s="115"/>
      <c r="C43" s="122" t="s">
        <v>75</v>
      </c>
      <c r="D43" s="119" t="s">
        <v>69</v>
      </c>
      <c r="E43" s="241" t="s">
        <v>68</v>
      </c>
      <c r="F43" s="242"/>
      <c r="G43" s="243"/>
      <c r="H43" s="241">
        <v>12</v>
      </c>
      <c r="I43" s="242"/>
      <c r="J43" s="243"/>
    </row>
    <row r="44" spans="1:10" s="112" customFormat="1" ht="22.5" customHeight="1" hidden="1">
      <c r="A44" s="114">
        <v>3</v>
      </c>
      <c r="B44" s="115"/>
      <c r="C44" s="125" t="s">
        <v>24</v>
      </c>
      <c r="D44" s="119"/>
      <c r="E44" s="241"/>
      <c r="F44" s="242"/>
      <c r="G44" s="243"/>
      <c r="H44" s="241"/>
      <c r="I44" s="242"/>
      <c r="J44" s="243"/>
    </row>
    <row r="45" spans="1:10" s="112" customFormat="1" ht="22.5" customHeight="1" hidden="1">
      <c r="A45" s="114"/>
      <c r="B45" s="115"/>
      <c r="C45" s="122" t="s">
        <v>74</v>
      </c>
      <c r="D45" s="119" t="s">
        <v>72</v>
      </c>
      <c r="E45" s="241" t="s">
        <v>68</v>
      </c>
      <c r="F45" s="242"/>
      <c r="G45" s="243"/>
      <c r="H45" s="256">
        <v>10</v>
      </c>
      <c r="I45" s="257"/>
      <c r="J45" s="258"/>
    </row>
    <row r="46" spans="1:10" s="112" customFormat="1" ht="22.5" customHeight="1" hidden="1">
      <c r="A46" s="114">
        <v>4</v>
      </c>
      <c r="B46" s="115"/>
      <c r="C46" s="125" t="s">
        <v>32</v>
      </c>
      <c r="D46" s="119"/>
      <c r="E46" s="241" t="s">
        <v>63</v>
      </c>
      <c r="F46" s="242"/>
      <c r="G46" s="243"/>
      <c r="H46" s="241"/>
      <c r="I46" s="242"/>
      <c r="J46" s="243"/>
    </row>
    <row r="47" spans="1:10" s="112" customFormat="1" ht="22.5" customHeight="1" hidden="1">
      <c r="A47" s="114"/>
      <c r="B47" s="115"/>
      <c r="C47" s="126" t="s">
        <v>77</v>
      </c>
      <c r="D47" s="119" t="s">
        <v>34</v>
      </c>
      <c r="E47" s="241" t="s">
        <v>68</v>
      </c>
      <c r="F47" s="242"/>
      <c r="G47" s="243"/>
      <c r="H47" s="244">
        <f>H43/H41*100</f>
        <v>100</v>
      </c>
      <c r="I47" s="245"/>
      <c r="J47" s="246"/>
    </row>
    <row r="48" spans="1:10" ht="22.5" customHeight="1">
      <c r="A48" s="62"/>
      <c r="B48" s="84"/>
      <c r="C48" s="81" t="s">
        <v>71</v>
      </c>
      <c r="D48" s="62"/>
      <c r="E48" s="232"/>
      <c r="F48" s="233"/>
      <c r="G48" s="234"/>
      <c r="H48" s="229"/>
      <c r="I48" s="230"/>
      <c r="J48" s="231"/>
    </row>
    <row r="49" spans="1:10" ht="24">
      <c r="A49" s="76" t="s">
        <v>143</v>
      </c>
      <c r="B49" s="83">
        <v>1216011</v>
      </c>
      <c r="C49" s="64" t="s">
        <v>118</v>
      </c>
      <c r="D49" s="65" t="s">
        <v>45</v>
      </c>
      <c r="E49" s="216"/>
      <c r="F49" s="217"/>
      <c r="G49" s="218"/>
      <c r="H49" s="207">
        <f>2893.07+8167.865+1218+1000</f>
        <v>13278.935</v>
      </c>
      <c r="I49" s="208"/>
      <c r="J49" s="209"/>
    </row>
    <row r="50" spans="1:10" ht="12.75" customHeight="1">
      <c r="A50" s="17">
        <v>1</v>
      </c>
      <c r="B50" s="84"/>
      <c r="C50" s="69" t="s">
        <v>30</v>
      </c>
      <c r="D50" s="65"/>
      <c r="E50" s="216"/>
      <c r="F50" s="217"/>
      <c r="G50" s="218"/>
      <c r="H50" s="201"/>
      <c r="I50" s="202"/>
      <c r="J50" s="203"/>
    </row>
    <row r="51" spans="1:10" ht="24.75" customHeight="1">
      <c r="A51" s="17"/>
      <c r="B51" s="84"/>
      <c r="C51" s="74" t="s">
        <v>119</v>
      </c>
      <c r="D51" s="65" t="s">
        <v>120</v>
      </c>
      <c r="E51" s="216" t="s">
        <v>68</v>
      </c>
      <c r="F51" s="217"/>
      <c r="G51" s="218"/>
      <c r="H51" s="204">
        <v>279</v>
      </c>
      <c r="I51" s="205"/>
      <c r="J51" s="206"/>
    </row>
    <row r="52" spans="1:10" ht="12.75" customHeight="1">
      <c r="A52" s="17">
        <v>2</v>
      </c>
      <c r="B52" s="84"/>
      <c r="C52" s="70" t="s">
        <v>31</v>
      </c>
      <c r="D52" s="71"/>
      <c r="E52" s="222"/>
      <c r="F52" s="222"/>
      <c r="G52" s="222"/>
      <c r="H52" s="195"/>
      <c r="I52" s="196"/>
      <c r="J52" s="197"/>
    </row>
    <row r="53" spans="1:10" ht="24">
      <c r="A53" s="17"/>
      <c r="B53" s="84"/>
      <c r="C53" s="74" t="s">
        <v>121</v>
      </c>
      <c r="D53" s="65" t="s">
        <v>120</v>
      </c>
      <c r="E53" s="216" t="s">
        <v>68</v>
      </c>
      <c r="F53" s="217"/>
      <c r="G53" s="218"/>
      <c r="H53" s="204">
        <f>5+12+1+3</f>
        <v>21</v>
      </c>
      <c r="I53" s="205"/>
      <c r="J53" s="206"/>
    </row>
    <row r="54" spans="1:10" ht="12.75" customHeight="1">
      <c r="A54" s="17">
        <v>3</v>
      </c>
      <c r="B54" s="84"/>
      <c r="C54" s="72" t="s">
        <v>24</v>
      </c>
      <c r="D54" s="71"/>
      <c r="E54" s="222"/>
      <c r="F54" s="222"/>
      <c r="G54" s="222"/>
      <c r="H54" s="195"/>
      <c r="I54" s="196"/>
      <c r="J54" s="197"/>
    </row>
    <row r="55" spans="1:10" ht="12.75">
      <c r="A55" s="17"/>
      <c r="B55" s="84"/>
      <c r="C55" s="71" t="s">
        <v>122</v>
      </c>
      <c r="D55" s="73" t="s">
        <v>123</v>
      </c>
      <c r="E55" s="216" t="s">
        <v>68</v>
      </c>
      <c r="F55" s="217"/>
      <c r="G55" s="218"/>
      <c r="H55" s="201">
        <f>H49/H53</f>
        <v>632.3302380952381</v>
      </c>
      <c r="I55" s="202"/>
      <c r="J55" s="203"/>
    </row>
    <row r="56" spans="1:10" ht="12.75" customHeight="1">
      <c r="A56" s="17">
        <v>4</v>
      </c>
      <c r="B56" s="84"/>
      <c r="C56" s="71" t="s">
        <v>32</v>
      </c>
      <c r="D56" s="73"/>
      <c r="E56" s="216"/>
      <c r="F56" s="217"/>
      <c r="G56" s="218"/>
      <c r="H56" s="201"/>
      <c r="I56" s="202"/>
      <c r="J56" s="203"/>
    </row>
    <row r="57" spans="1:10" ht="12.75">
      <c r="A57" s="17"/>
      <c r="B57" s="84"/>
      <c r="C57" s="71" t="s">
        <v>124</v>
      </c>
      <c r="D57" s="73" t="s">
        <v>34</v>
      </c>
      <c r="E57" s="216" t="s">
        <v>68</v>
      </c>
      <c r="F57" s="217"/>
      <c r="G57" s="218"/>
      <c r="H57" s="219">
        <f>H53/H51*100</f>
        <v>7.526881720430108</v>
      </c>
      <c r="I57" s="220"/>
      <c r="J57" s="221"/>
    </row>
    <row r="58" spans="1:10" ht="12.75">
      <c r="A58" s="17"/>
      <c r="B58" s="84"/>
      <c r="C58" s="82" t="s">
        <v>78</v>
      </c>
      <c r="D58" s="71"/>
      <c r="E58" s="226"/>
      <c r="F58" s="227"/>
      <c r="G58" s="228"/>
      <c r="H58" s="195"/>
      <c r="I58" s="196"/>
      <c r="J58" s="197"/>
    </row>
    <row r="59" spans="1:10" ht="22.5" customHeight="1">
      <c r="A59" s="76" t="s">
        <v>144</v>
      </c>
      <c r="B59" s="83">
        <v>1216011</v>
      </c>
      <c r="C59" s="64" t="s">
        <v>125</v>
      </c>
      <c r="D59" s="65" t="s">
        <v>45</v>
      </c>
      <c r="E59" s="216"/>
      <c r="F59" s="217"/>
      <c r="G59" s="218"/>
      <c r="H59" s="207">
        <f>4000-350</f>
        <v>3650</v>
      </c>
      <c r="I59" s="208"/>
      <c r="J59" s="209"/>
    </row>
    <row r="60" spans="1:10" ht="12.75">
      <c r="A60" s="17">
        <v>1</v>
      </c>
      <c r="B60" s="84"/>
      <c r="C60" s="69" t="s">
        <v>30</v>
      </c>
      <c r="D60" s="65"/>
      <c r="E60" s="216"/>
      <c r="F60" s="217"/>
      <c r="G60" s="218"/>
      <c r="H60" s="210"/>
      <c r="I60" s="211"/>
      <c r="J60" s="212"/>
    </row>
    <row r="61" spans="1:10" ht="24">
      <c r="A61" s="17"/>
      <c r="B61" s="84"/>
      <c r="C61" s="74" t="s">
        <v>126</v>
      </c>
      <c r="D61" s="65" t="s">
        <v>120</v>
      </c>
      <c r="E61" s="216" t="s">
        <v>68</v>
      </c>
      <c r="F61" s="217"/>
      <c r="G61" s="218"/>
      <c r="H61" s="204">
        <v>75</v>
      </c>
      <c r="I61" s="205"/>
      <c r="J61" s="206"/>
    </row>
    <row r="62" spans="1:10" ht="12.75">
      <c r="A62" s="17">
        <v>2</v>
      </c>
      <c r="B62" s="84"/>
      <c r="C62" s="70" t="s">
        <v>31</v>
      </c>
      <c r="D62" s="71"/>
      <c r="E62" s="222"/>
      <c r="F62" s="222"/>
      <c r="G62" s="222"/>
      <c r="H62" s="195"/>
      <c r="I62" s="196"/>
      <c r="J62" s="197"/>
    </row>
    <row r="63" spans="1:10" ht="24">
      <c r="A63" s="17"/>
      <c r="B63" s="84"/>
      <c r="C63" s="74" t="s">
        <v>127</v>
      </c>
      <c r="D63" s="65" t="s">
        <v>120</v>
      </c>
      <c r="E63" s="216" t="s">
        <v>68</v>
      </c>
      <c r="F63" s="217"/>
      <c r="G63" s="218"/>
      <c r="H63" s="204">
        <v>16</v>
      </c>
      <c r="I63" s="205"/>
      <c r="J63" s="206"/>
    </row>
    <row r="64" spans="1:10" ht="12.75">
      <c r="A64" s="17">
        <v>3</v>
      </c>
      <c r="B64" s="84"/>
      <c r="C64" s="72" t="s">
        <v>24</v>
      </c>
      <c r="D64" s="71"/>
      <c r="E64" s="222"/>
      <c r="F64" s="222"/>
      <c r="G64" s="222"/>
      <c r="H64" s="195"/>
      <c r="I64" s="196"/>
      <c r="J64" s="197"/>
    </row>
    <row r="65" spans="1:10" ht="12.75">
      <c r="A65" s="17"/>
      <c r="B65" s="84"/>
      <c r="C65" s="71" t="s">
        <v>122</v>
      </c>
      <c r="D65" s="73" t="s">
        <v>123</v>
      </c>
      <c r="E65" s="216" t="s">
        <v>68</v>
      </c>
      <c r="F65" s="217"/>
      <c r="G65" s="218"/>
      <c r="H65" s="201">
        <f>H59/H63</f>
        <v>228.125</v>
      </c>
      <c r="I65" s="202"/>
      <c r="J65" s="203"/>
    </row>
    <row r="66" spans="1:16" ht="12.75">
      <c r="A66" s="17">
        <v>4</v>
      </c>
      <c r="B66" s="84"/>
      <c r="C66" s="71" t="s">
        <v>32</v>
      </c>
      <c r="D66" s="73"/>
      <c r="E66" s="216"/>
      <c r="F66" s="217"/>
      <c r="G66" s="218"/>
      <c r="H66" s="201"/>
      <c r="I66" s="202"/>
      <c r="J66" s="203"/>
      <c r="N66" s="223" t="s">
        <v>116</v>
      </c>
      <c r="O66" s="224"/>
      <c r="P66" s="225"/>
    </row>
    <row r="67" spans="1:10" ht="12.75">
      <c r="A67" s="62"/>
      <c r="B67" s="84"/>
      <c r="C67" s="71" t="s">
        <v>124</v>
      </c>
      <c r="D67" s="73" t="s">
        <v>34</v>
      </c>
      <c r="E67" s="216" t="s">
        <v>68</v>
      </c>
      <c r="F67" s="217"/>
      <c r="G67" s="218"/>
      <c r="H67" s="219">
        <f>H63/H61*100</f>
        <v>21.333333333333336</v>
      </c>
      <c r="I67" s="220"/>
      <c r="J67" s="221"/>
    </row>
    <row r="68" spans="1:10" ht="12.75">
      <c r="A68" s="17"/>
      <c r="B68" s="84"/>
      <c r="C68" s="87" t="s">
        <v>79</v>
      </c>
      <c r="D68" s="88"/>
      <c r="E68" s="195"/>
      <c r="F68" s="196"/>
      <c r="G68" s="197"/>
      <c r="H68" s="195"/>
      <c r="I68" s="196"/>
      <c r="J68" s="197"/>
    </row>
    <row r="69" spans="1:10" ht="24">
      <c r="A69" s="101" t="s">
        <v>164</v>
      </c>
      <c r="B69" s="102">
        <v>1216011</v>
      </c>
      <c r="C69" s="89" t="s">
        <v>169</v>
      </c>
      <c r="D69" s="100" t="s">
        <v>45</v>
      </c>
      <c r="E69" s="198"/>
      <c r="F69" s="199"/>
      <c r="G69" s="200"/>
      <c r="H69" s="213">
        <v>350</v>
      </c>
      <c r="I69" s="214"/>
      <c r="J69" s="215"/>
    </row>
    <row r="70" spans="1:10" ht="12.75">
      <c r="A70" s="103"/>
      <c r="B70" s="104"/>
      <c r="C70" s="91" t="s">
        <v>30</v>
      </c>
      <c r="D70" s="100"/>
      <c r="E70" s="198"/>
      <c r="F70" s="199"/>
      <c r="G70" s="200"/>
      <c r="H70" s="210"/>
      <c r="I70" s="211"/>
      <c r="J70" s="212"/>
    </row>
    <row r="71" spans="1:10" ht="12.75" customHeight="1">
      <c r="A71" s="103"/>
      <c r="B71" s="104"/>
      <c r="C71" s="92" t="s">
        <v>171</v>
      </c>
      <c r="D71" s="100" t="s">
        <v>120</v>
      </c>
      <c r="E71" s="198" t="s">
        <v>68</v>
      </c>
      <c r="F71" s="199"/>
      <c r="G71" s="200"/>
      <c r="H71" s="204"/>
      <c r="I71" s="205"/>
      <c r="J71" s="206"/>
    </row>
    <row r="72" spans="1:10" ht="12.75">
      <c r="A72" s="103"/>
      <c r="B72" s="104"/>
      <c r="C72" s="88" t="s">
        <v>31</v>
      </c>
      <c r="D72" s="88"/>
      <c r="E72" s="194"/>
      <c r="F72" s="194"/>
      <c r="G72" s="194"/>
      <c r="H72" s="195"/>
      <c r="I72" s="196"/>
      <c r="J72" s="197"/>
    </row>
    <row r="73" spans="1:10" ht="24" customHeight="1">
      <c r="A73" s="103"/>
      <c r="B73" s="104"/>
      <c r="C73" s="92" t="s">
        <v>172</v>
      </c>
      <c r="D73" s="100" t="s">
        <v>120</v>
      </c>
      <c r="E73" s="198" t="s">
        <v>68</v>
      </c>
      <c r="F73" s="199"/>
      <c r="G73" s="200"/>
      <c r="H73" s="204">
        <v>1</v>
      </c>
      <c r="I73" s="205"/>
      <c r="J73" s="206"/>
    </row>
    <row r="74" spans="1:10" ht="12.75">
      <c r="A74" s="103"/>
      <c r="B74" s="104"/>
      <c r="C74" s="93" t="s">
        <v>24</v>
      </c>
      <c r="D74" s="88"/>
      <c r="E74" s="194"/>
      <c r="F74" s="194"/>
      <c r="G74" s="194"/>
      <c r="H74" s="195"/>
      <c r="I74" s="196"/>
      <c r="J74" s="197"/>
    </row>
    <row r="75" spans="1:10" ht="12.75" customHeight="1">
      <c r="A75" s="103"/>
      <c r="B75" s="104"/>
      <c r="C75" s="88" t="s">
        <v>170</v>
      </c>
      <c r="D75" s="94" t="s">
        <v>123</v>
      </c>
      <c r="E75" s="198" t="s">
        <v>68</v>
      </c>
      <c r="F75" s="199"/>
      <c r="G75" s="200"/>
      <c r="H75" s="201">
        <f>H69/H73</f>
        <v>350</v>
      </c>
      <c r="I75" s="202"/>
      <c r="J75" s="203"/>
    </row>
    <row r="76" spans="1:10" ht="12.75">
      <c r="A76" s="103"/>
      <c r="B76" s="104"/>
      <c r="C76" s="88" t="s">
        <v>32</v>
      </c>
      <c r="D76" s="94"/>
      <c r="E76" s="198"/>
      <c r="F76" s="199"/>
      <c r="G76" s="200"/>
      <c r="H76" s="201"/>
      <c r="I76" s="202"/>
      <c r="J76" s="203"/>
    </row>
    <row r="77" spans="1:10" ht="12.75">
      <c r="A77" s="105"/>
      <c r="B77" s="104"/>
      <c r="C77" s="88"/>
      <c r="D77" s="94" t="s">
        <v>34</v>
      </c>
      <c r="E77" s="198" t="s">
        <v>68</v>
      </c>
      <c r="F77" s="199"/>
      <c r="G77" s="200"/>
      <c r="H77" s="219"/>
      <c r="I77" s="220"/>
      <c r="J77" s="221"/>
    </row>
    <row r="78" spans="1:10" ht="12.75" customHeight="1">
      <c r="A78" s="17"/>
      <c r="B78" s="84"/>
      <c r="C78" s="87" t="s">
        <v>97</v>
      </c>
      <c r="D78" s="88"/>
      <c r="E78" s="97"/>
      <c r="F78" s="98"/>
      <c r="G78" s="99"/>
      <c r="H78" s="106"/>
      <c r="I78" s="107"/>
      <c r="J78" s="108"/>
    </row>
    <row r="79" spans="1:10" ht="58.5" customHeight="1">
      <c r="A79" s="76" t="s">
        <v>168</v>
      </c>
      <c r="B79" s="83">
        <v>1216011</v>
      </c>
      <c r="C79" s="89" t="s">
        <v>165</v>
      </c>
      <c r="D79" s="90" t="s">
        <v>45</v>
      </c>
      <c r="E79" s="198"/>
      <c r="F79" s="199"/>
      <c r="G79" s="200"/>
      <c r="H79" s="207">
        <v>565</v>
      </c>
      <c r="I79" s="208"/>
      <c r="J79" s="209"/>
    </row>
    <row r="80" spans="1:10" ht="12.75" customHeight="1">
      <c r="A80" s="17">
        <v>1</v>
      </c>
      <c r="B80" s="84"/>
      <c r="C80" s="91" t="s">
        <v>30</v>
      </c>
      <c r="D80" s="90"/>
      <c r="E80" s="198"/>
      <c r="F80" s="199"/>
      <c r="G80" s="200"/>
      <c r="H80" s="210"/>
      <c r="I80" s="211"/>
      <c r="J80" s="212"/>
    </row>
    <row r="81" spans="1:10" ht="24">
      <c r="A81" s="17"/>
      <c r="B81" s="84"/>
      <c r="C81" s="92" t="s">
        <v>126</v>
      </c>
      <c r="D81" s="90" t="s">
        <v>120</v>
      </c>
      <c r="E81" s="198" t="s">
        <v>68</v>
      </c>
      <c r="F81" s="199"/>
      <c r="G81" s="200"/>
      <c r="H81" s="204">
        <v>3</v>
      </c>
      <c r="I81" s="205"/>
      <c r="J81" s="206"/>
    </row>
    <row r="82" spans="1:10" ht="12.75" customHeight="1">
      <c r="A82" s="17">
        <v>2</v>
      </c>
      <c r="B82" s="84"/>
      <c r="C82" s="88" t="s">
        <v>31</v>
      </c>
      <c r="D82" s="88"/>
      <c r="E82" s="194"/>
      <c r="F82" s="194"/>
      <c r="G82" s="194"/>
      <c r="H82" s="195"/>
      <c r="I82" s="196"/>
      <c r="J82" s="197"/>
    </row>
    <row r="83" spans="1:10" ht="24">
      <c r="A83" s="17"/>
      <c r="B83" s="84"/>
      <c r="C83" s="92" t="s">
        <v>127</v>
      </c>
      <c r="D83" s="90" t="s">
        <v>120</v>
      </c>
      <c r="E83" s="198" t="s">
        <v>68</v>
      </c>
      <c r="F83" s="199"/>
      <c r="G83" s="200"/>
      <c r="H83" s="204"/>
      <c r="I83" s="205"/>
      <c r="J83" s="206"/>
    </row>
    <row r="84" spans="1:10" ht="12.75">
      <c r="A84" s="17">
        <v>3</v>
      </c>
      <c r="B84" s="84"/>
      <c r="C84" s="93" t="s">
        <v>24</v>
      </c>
      <c r="D84" s="88"/>
      <c r="E84" s="194"/>
      <c r="F84" s="194"/>
      <c r="G84" s="194"/>
      <c r="H84" s="195"/>
      <c r="I84" s="196"/>
      <c r="J84" s="197"/>
    </row>
    <row r="85" spans="1:10" ht="12.75">
      <c r="A85" s="17"/>
      <c r="B85" s="84"/>
      <c r="C85" s="88" t="s">
        <v>122</v>
      </c>
      <c r="D85" s="94" t="s">
        <v>123</v>
      </c>
      <c r="E85" s="198" t="s">
        <v>68</v>
      </c>
      <c r="F85" s="199"/>
      <c r="G85" s="200"/>
      <c r="H85" s="201">
        <f>H79/H81</f>
        <v>188.33333333333334</v>
      </c>
      <c r="I85" s="202"/>
      <c r="J85" s="203"/>
    </row>
    <row r="86" spans="1:10" ht="12.75">
      <c r="A86" s="17">
        <v>4</v>
      </c>
      <c r="B86" s="84"/>
      <c r="C86" s="88" t="s">
        <v>32</v>
      </c>
      <c r="D86" s="94"/>
      <c r="E86" s="198"/>
      <c r="F86" s="199"/>
      <c r="G86" s="200"/>
      <c r="H86" s="201"/>
      <c r="I86" s="202"/>
      <c r="J86" s="203"/>
    </row>
    <row r="87" spans="1:10" ht="19.5" customHeight="1">
      <c r="A87" s="62"/>
      <c r="B87" s="84"/>
      <c r="C87" s="88" t="s">
        <v>124</v>
      </c>
      <c r="D87" s="94" t="s">
        <v>34</v>
      </c>
      <c r="E87" s="198" t="s">
        <v>68</v>
      </c>
      <c r="F87" s="199"/>
      <c r="G87" s="200"/>
      <c r="H87" s="219">
        <f>H83/H81*100</f>
        <v>0</v>
      </c>
      <c r="I87" s="220"/>
      <c r="J87" s="221"/>
    </row>
    <row r="88" spans="1:10" ht="25.5" customHeight="1">
      <c r="A88" s="78" t="s">
        <v>9</v>
      </c>
      <c r="B88" s="79">
        <v>1216013</v>
      </c>
      <c r="C88" s="85" t="s">
        <v>166</v>
      </c>
      <c r="D88" s="80"/>
      <c r="E88" s="162"/>
      <c r="F88" s="190"/>
      <c r="G88" s="163"/>
      <c r="H88" s="191">
        <f>H90+H100+H108</f>
        <v>13064.5</v>
      </c>
      <c r="I88" s="192"/>
      <c r="J88" s="193"/>
    </row>
    <row r="89" spans="1:10" ht="15" customHeight="1">
      <c r="A89" s="17"/>
      <c r="B89" s="83"/>
      <c r="C89" s="11" t="s">
        <v>117</v>
      </c>
      <c r="D89" s="17"/>
      <c r="E89" s="247"/>
      <c r="F89" s="248"/>
      <c r="G89" s="249"/>
      <c r="H89" s="247"/>
      <c r="I89" s="248"/>
      <c r="J89" s="249"/>
    </row>
    <row r="90" spans="1:10" ht="56.25" customHeight="1">
      <c r="A90" s="76" t="s">
        <v>145</v>
      </c>
      <c r="B90" s="83">
        <v>1216013</v>
      </c>
      <c r="C90" s="53" t="s">
        <v>104</v>
      </c>
      <c r="D90" s="54" t="s">
        <v>45</v>
      </c>
      <c r="E90" s="235" t="s">
        <v>68</v>
      </c>
      <c r="F90" s="236"/>
      <c r="G90" s="237"/>
      <c r="H90" s="162">
        <v>7864.5</v>
      </c>
      <c r="I90" s="190"/>
      <c r="J90" s="163"/>
    </row>
    <row r="91" spans="1:10" ht="12.75">
      <c r="A91" s="17">
        <v>1</v>
      </c>
      <c r="B91" s="83"/>
      <c r="C91" s="55" t="s">
        <v>30</v>
      </c>
      <c r="D91" s="55"/>
      <c r="E91" s="238"/>
      <c r="F91" s="239"/>
      <c r="G91" s="240"/>
      <c r="H91" s="238"/>
      <c r="I91" s="239"/>
      <c r="J91" s="240"/>
    </row>
    <row r="92" spans="1:10" ht="25.5">
      <c r="A92" s="17"/>
      <c r="B92" s="83"/>
      <c r="C92" s="56" t="s">
        <v>109</v>
      </c>
      <c r="D92" s="57" t="s">
        <v>110</v>
      </c>
      <c r="E92" s="235" t="s">
        <v>68</v>
      </c>
      <c r="F92" s="236"/>
      <c r="G92" s="237"/>
      <c r="H92" s="321">
        <v>5280000</v>
      </c>
      <c r="I92" s="322"/>
      <c r="J92" s="323"/>
    </row>
    <row r="93" spans="1:10" ht="11.25" customHeight="1">
      <c r="A93" s="17">
        <v>2</v>
      </c>
      <c r="B93" s="83"/>
      <c r="C93" s="55" t="s">
        <v>31</v>
      </c>
      <c r="D93" s="54"/>
      <c r="E93" s="324"/>
      <c r="F93" s="325"/>
      <c r="G93" s="326"/>
      <c r="H93" s="238"/>
      <c r="I93" s="239"/>
      <c r="J93" s="240"/>
    </row>
    <row r="94" spans="1:10" ht="25.5">
      <c r="A94" s="17"/>
      <c r="B94" s="83"/>
      <c r="C94" s="56" t="s">
        <v>111</v>
      </c>
      <c r="D94" s="57" t="s">
        <v>110</v>
      </c>
      <c r="E94" s="235" t="s">
        <v>68</v>
      </c>
      <c r="F94" s="236"/>
      <c r="G94" s="237"/>
      <c r="H94" s="321">
        <f>H90/H96*1000</f>
        <v>1022691.8075422626</v>
      </c>
      <c r="I94" s="322"/>
      <c r="J94" s="323"/>
    </row>
    <row r="95" spans="1:10" ht="11.25" customHeight="1">
      <c r="A95" s="17">
        <v>3</v>
      </c>
      <c r="B95" s="83"/>
      <c r="C95" s="55" t="s">
        <v>24</v>
      </c>
      <c r="D95" s="54"/>
      <c r="E95" s="324"/>
      <c r="F95" s="325"/>
      <c r="G95" s="326"/>
      <c r="H95" s="238"/>
      <c r="I95" s="239"/>
      <c r="J95" s="240"/>
    </row>
    <row r="96" spans="1:10" ht="27" customHeight="1">
      <c r="A96" s="17"/>
      <c r="B96" s="83"/>
      <c r="C96" s="58" t="s">
        <v>112</v>
      </c>
      <c r="D96" s="57" t="s">
        <v>113</v>
      </c>
      <c r="E96" s="235" t="s">
        <v>68</v>
      </c>
      <c r="F96" s="236"/>
      <c r="G96" s="237"/>
      <c r="H96" s="238">
        <v>7.69</v>
      </c>
      <c r="I96" s="239"/>
      <c r="J96" s="240"/>
    </row>
    <row r="97" spans="1:10" ht="12.75">
      <c r="A97" s="17">
        <v>4</v>
      </c>
      <c r="B97" s="83"/>
      <c r="C97" s="55" t="s">
        <v>32</v>
      </c>
      <c r="D97" s="54"/>
      <c r="E97" s="324" t="s">
        <v>63</v>
      </c>
      <c r="F97" s="325"/>
      <c r="G97" s="326"/>
      <c r="H97" s="238"/>
      <c r="I97" s="239"/>
      <c r="J97" s="240"/>
    </row>
    <row r="98" spans="1:10" ht="28.5" customHeight="1">
      <c r="A98" s="17"/>
      <c r="B98" s="83"/>
      <c r="C98" s="59" t="s">
        <v>114</v>
      </c>
      <c r="D98" s="57" t="s">
        <v>34</v>
      </c>
      <c r="E98" s="235" t="s">
        <v>68</v>
      </c>
      <c r="F98" s="236"/>
      <c r="G98" s="237"/>
      <c r="H98" s="327">
        <f>H94/H92*100</f>
        <v>19.36916302163376</v>
      </c>
      <c r="I98" s="328"/>
      <c r="J98" s="329"/>
    </row>
    <row r="99" spans="1:10" ht="12.75">
      <c r="A99" s="17"/>
      <c r="B99" s="83"/>
      <c r="C99" s="11" t="s">
        <v>128</v>
      </c>
      <c r="D99" s="17"/>
      <c r="E99" s="247"/>
      <c r="F99" s="248"/>
      <c r="G99" s="249"/>
      <c r="H99" s="247"/>
      <c r="I99" s="248"/>
      <c r="J99" s="249"/>
    </row>
    <row r="100" spans="1:10" ht="24">
      <c r="A100" s="76" t="s">
        <v>146</v>
      </c>
      <c r="B100" s="83">
        <v>1216013</v>
      </c>
      <c r="C100" s="64" t="s">
        <v>131</v>
      </c>
      <c r="D100" s="65" t="s">
        <v>45</v>
      </c>
      <c r="E100" s="216"/>
      <c r="F100" s="217"/>
      <c r="G100" s="218"/>
      <c r="H100" s="339">
        <f>10500-1300-7000</f>
        <v>2200</v>
      </c>
      <c r="I100" s="340"/>
      <c r="J100" s="341"/>
    </row>
    <row r="101" spans="1:10" ht="12.75" customHeight="1">
      <c r="A101" s="17">
        <v>1</v>
      </c>
      <c r="B101" s="84"/>
      <c r="C101" s="70" t="s">
        <v>31</v>
      </c>
      <c r="D101" s="71"/>
      <c r="E101" s="222"/>
      <c r="F101" s="222"/>
      <c r="G101" s="222"/>
      <c r="H101" s="201"/>
      <c r="I101" s="202"/>
      <c r="J101" s="203"/>
    </row>
    <row r="102" spans="1:10" ht="39" customHeight="1">
      <c r="A102" s="17"/>
      <c r="B102" s="84"/>
      <c r="C102" s="64" t="s">
        <v>137</v>
      </c>
      <c r="D102" s="65" t="s">
        <v>135</v>
      </c>
      <c r="E102" s="216" t="s">
        <v>68</v>
      </c>
      <c r="F102" s="217"/>
      <c r="G102" s="218"/>
      <c r="H102" s="195">
        <f>6-1-1-1</f>
        <v>3</v>
      </c>
      <c r="I102" s="196"/>
      <c r="J102" s="197"/>
    </row>
    <row r="103" spans="1:10" ht="12.75" customHeight="1">
      <c r="A103" s="17">
        <v>2</v>
      </c>
      <c r="B103" s="84"/>
      <c r="C103" s="72" t="s">
        <v>24</v>
      </c>
      <c r="D103" s="71"/>
      <c r="E103" s="222"/>
      <c r="F103" s="222"/>
      <c r="G103" s="222"/>
      <c r="H103" s="195"/>
      <c r="I103" s="196"/>
      <c r="J103" s="197"/>
    </row>
    <row r="104" spans="1:10" ht="15.75" customHeight="1">
      <c r="A104" s="17"/>
      <c r="B104" s="84"/>
      <c r="C104" s="71" t="s">
        <v>139</v>
      </c>
      <c r="D104" s="73" t="s">
        <v>123</v>
      </c>
      <c r="E104" s="216" t="s">
        <v>68</v>
      </c>
      <c r="F104" s="217"/>
      <c r="G104" s="218"/>
      <c r="H104" s="201">
        <f>H100/H102</f>
        <v>733.3333333333334</v>
      </c>
      <c r="I104" s="202"/>
      <c r="J104" s="203"/>
    </row>
    <row r="105" spans="1:10" ht="12.75" customHeight="1">
      <c r="A105" s="17">
        <v>3</v>
      </c>
      <c r="B105" s="84"/>
      <c r="C105" s="71" t="s">
        <v>32</v>
      </c>
      <c r="D105" s="73"/>
      <c r="E105" s="216"/>
      <c r="F105" s="217"/>
      <c r="G105" s="218"/>
      <c r="H105" s="201"/>
      <c r="I105" s="202"/>
      <c r="J105" s="203"/>
    </row>
    <row r="106" spans="1:10" ht="31.5" customHeight="1">
      <c r="A106" s="17"/>
      <c r="B106" s="84"/>
      <c r="C106" s="64" t="s">
        <v>138</v>
      </c>
      <c r="D106" s="73" t="s">
        <v>34</v>
      </c>
      <c r="E106" s="216" t="s">
        <v>68</v>
      </c>
      <c r="F106" s="217"/>
      <c r="G106" s="218"/>
      <c r="H106" s="342">
        <v>100</v>
      </c>
      <c r="I106" s="343"/>
      <c r="J106" s="344"/>
    </row>
    <row r="107" spans="1:10" ht="12.75">
      <c r="A107" s="62"/>
      <c r="B107" s="84"/>
      <c r="C107" s="82" t="s">
        <v>129</v>
      </c>
      <c r="D107" s="73"/>
      <c r="E107" s="66"/>
      <c r="F107" s="67"/>
      <c r="G107" s="68"/>
      <c r="H107" s="342"/>
      <c r="I107" s="343"/>
      <c r="J107" s="344"/>
    </row>
    <row r="108" spans="1:10" ht="28.5" customHeight="1">
      <c r="A108" s="76" t="s">
        <v>147</v>
      </c>
      <c r="B108" s="83">
        <v>1216013</v>
      </c>
      <c r="C108" s="64" t="s">
        <v>132</v>
      </c>
      <c r="D108" s="65" t="s">
        <v>45</v>
      </c>
      <c r="E108" s="216"/>
      <c r="F108" s="217"/>
      <c r="G108" s="218"/>
      <c r="H108" s="339">
        <v>3000</v>
      </c>
      <c r="I108" s="340"/>
      <c r="J108" s="341"/>
    </row>
    <row r="109" spans="1:10" ht="12.75">
      <c r="A109" s="17">
        <v>1</v>
      </c>
      <c r="B109" s="84"/>
      <c r="C109" s="70" t="s">
        <v>31</v>
      </c>
      <c r="D109" s="71"/>
      <c r="E109" s="222"/>
      <c r="F109" s="222"/>
      <c r="G109" s="222"/>
      <c r="H109" s="201"/>
      <c r="I109" s="202"/>
      <c r="J109" s="203"/>
    </row>
    <row r="110" spans="1:10" ht="46.5" customHeight="1">
      <c r="A110" s="17"/>
      <c r="B110" s="84"/>
      <c r="C110" s="64" t="s">
        <v>136</v>
      </c>
      <c r="D110" s="65" t="s">
        <v>135</v>
      </c>
      <c r="E110" s="216" t="s">
        <v>68</v>
      </c>
      <c r="F110" s="217"/>
      <c r="G110" s="218"/>
      <c r="H110" s="195">
        <v>3</v>
      </c>
      <c r="I110" s="196"/>
      <c r="J110" s="197"/>
    </row>
    <row r="111" spans="1:10" ht="12.75">
      <c r="A111" s="17">
        <v>2</v>
      </c>
      <c r="B111" s="84"/>
      <c r="C111" s="72" t="s">
        <v>24</v>
      </c>
      <c r="D111" s="71"/>
      <c r="E111" s="222"/>
      <c r="F111" s="222"/>
      <c r="G111" s="222"/>
      <c r="H111" s="195"/>
      <c r="I111" s="196"/>
      <c r="J111" s="197"/>
    </row>
    <row r="112" spans="1:10" ht="14.25" customHeight="1">
      <c r="A112" s="17"/>
      <c r="B112" s="84"/>
      <c r="C112" s="71" t="s">
        <v>133</v>
      </c>
      <c r="D112" s="73" t="s">
        <v>123</v>
      </c>
      <c r="E112" s="216" t="s">
        <v>68</v>
      </c>
      <c r="F112" s="217"/>
      <c r="G112" s="218"/>
      <c r="H112" s="201">
        <f>H108/H110</f>
        <v>1000</v>
      </c>
      <c r="I112" s="202"/>
      <c r="J112" s="203"/>
    </row>
    <row r="113" spans="1:10" ht="12.75">
      <c r="A113" s="17">
        <v>3</v>
      </c>
      <c r="B113" s="84"/>
      <c r="C113" s="71" t="s">
        <v>32</v>
      </c>
      <c r="D113" s="73"/>
      <c r="E113" s="216"/>
      <c r="F113" s="217"/>
      <c r="G113" s="218"/>
      <c r="H113" s="201"/>
      <c r="I113" s="202"/>
      <c r="J113" s="203"/>
    </row>
    <row r="114" spans="1:10" ht="24" customHeight="1">
      <c r="A114" s="17"/>
      <c r="B114" s="84"/>
      <c r="C114" s="64" t="s">
        <v>134</v>
      </c>
      <c r="D114" s="73" t="s">
        <v>34</v>
      </c>
      <c r="E114" s="216" t="s">
        <v>68</v>
      </c>
      <c r="F114" s="217"/>
      <c r="G114" s="218"/>
      <c r="H114" s="342">
        <v>100</v>
      </c>
      <c r="I114" s="343"/>
      <c r="J114" s="344"/>
    </row>
    <row r="115" spans="1:10" ht="27.75" customHeight="1">
      <c r="A115" s="78" t="s">
        <v>11</v>
      </c>
      <c r="B115" s="79">
        <v>1216015</v>
      </c>
      <c r="C115" s="95" t="s">
        <v>167</v>
      </c>
      <c r="D115" s="80"/>
      <c r="E115" s="162"/>
      <c r="F115" s="190"/>
      <c r="G115" s="163"/>
      <c r="H115" s="346">
        <f>H117+H127+H137</f>
        <v>2107</v>
      </c>
      <c r="I115" s="347"/>
      <c r="J115" s="348"/>
    </row>
    <row r="116" spans="1:10" ht="12.75">
      <c r="A116" s="17"/>
      <c r="B116" s="84"/>
      <c r="C116" s="82" t="s">
        <v>130</v>
      </c>
      <c r="D116" s="71"/>
      <c r="E116" s="226"/>
      <c r="F116" s="227"/>
      <c r="G116" s="228"/>
      <c r="H116" s="226"/>
      <c r="I116" s="227"/>
      <c r="J116" s="228"/>
    </row>
    <row r="117" spans="1:10" ht="17.25" customHeight="1">
      <c r="A117" s="76" t="s">
        <v>148</v>
      </c>
      <c r="B117" s="83">
        <v>1216015</v>
      </c>
      <c r="C117" s="46" t="s">
        <v>89</v>
      </c>
      <c r="D117" s="49" t="s">
        <v>45</v>
      </c>
      <c r="E117" s="247" t="s">
        <v>68</v>
      </c>
      <c r="F117" s="248"/>
      <c r="G117" s="249"/>
      <c r="H117" s="330">
        <v>107</v>
      </c>
      <c r="I117" s="331"/>
      <c r="J117" s="332"/>
    </row>
    <row r="118" spans="1:10" ht="12.75">
      <c r="A118" s="17">
        <v>1</v>
      </c>
      <c r="B118" s="83"/>
      <c r="C118" s="45" t="s">
        <v>30</v>
      </c>
      <c r="D118" s="17"/>
      <c r="E118" s="247"/>
      <c r="F118" s="248"/>
      <c r="G118" s="249"/>
      <c r="H118" s="247"/>
      <c r="I118" s="248"/>
      <c r="J118" s="249"/>
    </row>
    <row r="119" spans="1:10" ht="36.75" customHeight="1">
      <c r="A119" s="17"/>
      <c r="B119" s="83"/>
      <c r="C119" s="50" t="s">
        <v>82</v>
      </c>
      <c r="D119" s="49" t="s">
        <v>69</v>
      </c>
      <c r="E119" s="247" t="s">
        <v>68</v>
      </c>
      <c r="F119" s="248"/>
      <c r="G119" s="249"/>
      <c r="H119" s="247">
        <v>1759</v>
      </c>
      <c r="I119" s="248"/>
      <c r="J119" s="249"/>
    </row>
    <row r="120" spans="1:10" ht="12.75">
      <c r="A120" s="17">
        <v>2</v>
      </c>
      <c r="B120" s="83"/>
      <c r="C120" s="46" t="s">
        <v>31</v>
      </c>
      <c r="D120" s="49"/>
      <c r="E120" s="247"/>
      <c r="F120" s="248"/>
      <c r="G120" s="249"/>
      <c r="H120" s="247"/>
      <c r="I120" s="248"/>
      <c r="J120" s="249"/>
    </row>
    <row r="121" spans="1:12" ht="28.5" customHeight="1">
      <c r="A121" s="17"/>
      <c r="B121" s="83"/>
      <c r="C121" s="50" t="s">
        <v>83</v>
      </c>
      <c r="D121" s="49" t="s">
        <v>69</v>
      </c>
      <c r="E121" s="247" t="s">
        <v>68</v>
      </c>
      <c r="F121" s="248"/>
      <c r="G121" s="249"/>
      <c r="H121" s="262">
        <v>13</v>
      </c>
      <c r="I121" s="263"/>
      <c r="J121" s="264"/>
      <c r="L121">
        <v>9</v>
      </c>
    </row>
    <row r="122" spans="1:10" ht="12.75">
      <c r="A122" s="17">
        <v>3</v>
      </c>
      <c r="B122" s="83"/>
      <c r="C122" s="14" t="s">
        <v>24</v>
      </c>
      <c r="D122" s="49"/>
      <c r="E122" s="247"/>
      <c r="F122" s="248"/>
      <c r="G122" s="249"/>
      <c r="H122" s="247"/>
      <c r="I122" s="248"/>
      <c r="J122" s="249"/>
    </row>
    <row r="123" spans="1:10" ht="27.75" customHeight="1">
      <c r="A123" s="17"/>
      <c r="B123" s="83"/>
      <c r="C123" s="50" t="s">
        <v>84</v>
      </c>
      <c r="D123" s="49" t="s">
        <v>72</v>
      </c>
      <c r="E123" s="247" t="s">
        <v>68</v>
      </c>
      <c r="F123" s="248"/>
      <c r="G123" s="249"/>
      <c r="H123" s="336">
        <f>H117/H121</f>
        <v>8.23076923076923</v>
      </c>
      <c r="I123" s="337"/>
      <c r="J123" s="338"/>
    </row>
    <row r="124" spans="1:10" ht="12.75">
      <c r="A124" s="17">
        <v>4</v>
      </c>
      <c r="B124" s="83"/>
      <c r="C124" s="14" t="s">
        <v>32</v>
      </c>
      <c r="D124" s="49"/>
      <c r="E124" s="247" t="s">
        <v>63</v>
      </c>
      <c r="F124" s="248"/>
      <c r="G124" s="249"/>
      <c r="H124" s="247"/>
      <c r="I124" s="248"/>
      <c r="J124" s="249"/>
    </row>
    <row r="125" spans="1:10" ht="24.75" customHeight="1">
      <c r="A125" s="17"/>
      <c r="B125" s="83"/>
      <c r="C125" s="14" t="s">
        <v>85</v>
      </c>
      <c r="D125" s="49" t="s">
        <v>34</v>
      </c>
      <c r="E125" s="247" t="s">
        <v>68</v>
      </c>
      <c r="F125" s="248"/>
      <c r="G125" s="249"/>
      <c r="H125" s="333">
        <f>H121/H119*100</f>
        <v>0.7390562819783968</v>
      </c>
      <c r="I125" s="334"/>
      <c r="J125" s="335"/>
    </row>
    <row r="126" spans="1:10" ht="15" customHeight="1">
      <c r="A126" s="86"/>
      <c r="B126" s="83"/>
      <c r="C126" s="82" t="s">
        <v>154</v>
      </c>
      <c r="D126" s="49"/>
      <c r="E126" s="216"/>
      <c r="F126" s="217"/>
      <c r="G126" s="218"/>
      <c r="H126" s="216"/>
      <c r="I126" s="217"/>
      <c r="J126" s="218"/>
    </row>
    <row r="127" spans="1:10" ht="48" customHeight="1">
      <c r="A127" s="76" t="s">
        <v>149</v>
      </c>
      <c r="B127" s="83">
        <v>1216015</v>
      </c>
      <c r="C127" s="64" t="s">
        <v>159</v>
      </c>
      <c r="D127" s="65" t="s">
        <v>45</v>
      </c>
      <c r="E127" s="216"/>
      <c r="F127" s="217"/>
      <c r="G127" s="218"/>
      <c r="H127" s="207">
        <f>2000</f>
        <v>2000</v>
      </c>
      <c r="I127" s="208"/>
      <c r="J127" s="209"/>
    </row>
    <row r="128" spans="1:10" ht="12.75" customHeight="1">
      <c r="A128" s="17">
        <v>1</v>
      </c>
      <c r="B128" s="84"/>
      <c r="C128" s="69" t="s">
        <v>30</v>
      </c>
      <c r="D128" s="65"/>
      <c r="E128" s="216"/>
      <c r="F128" s="217"/>
      <c r="G128" s="218"/>
      <c r="H128" s="201"/>
      <c r="I128" s="202"/>
      <c r="J128" s="203"/>
    </row>
    <row r="129" spans="1:10" ht="31.5" customHeight="1">
      <c r="A129" s="17"/>
      <c r="B129" s="84"/>
      <c r="C129" s="74" t="s">
        <v>155</v>
      </c>
      <c r="D129" s="65" t="s">
        <v>120</v>
      </c>
      <c r="E129" s="216" t="s">
        <v>68</v>
      </c>
      <c r="F129" s="217"/>
      <c r="G129" s="218"/>
      <c r="H129" s="204">
        <v>327</v>
      </c>
      <c r="I129" s="205"/>
      <c r="J129" s="206"/>
    </row>
    <row r="130" spans="1:10" ht="12.75" customHeight="1">
      <c r="A130" s="17">
        <v>2</v>
      </c>
      <c r="B130" s="84"/>
      <c r="C130" s="70" t="s">
        <v>31</v>
      </c>
      <c r="D130" s="71"/>
      <c r="E130" s="222"/>
      <c r="F130" s="222"/>
      <c r="G130" s="222"/>
      <c r="H130" s="195"/>
      <c r="I130" s="196"/>
      <c r="J130" s="197"/>
    </row>
    <row r="131" spans="1:10" ht="37.5" customHeight="1">
      <c r="A131" s="17"/>
      <c r="B131" s="84"/>
      <c r="C131" s="74" t="s">
        <v>158</v>
      </c>
      <c r="D131" s="65" t="s">
        <v>120</v>
      </c>
      <c r="E131" s="216" t="s">
        <v>68</v>
      </c>
      <c r="F131" s="217"/>
      <c r="G131" s="218"/>
      <c r="H131" s="204">
        <v>7</v>
      </c>
      <c r="I131" s="205"/>
      <c r="J131" s="206"/>
    </row>
    <row r="132" spans="1:10" ht="15.75" customHeight="1">
      <c r="A132" s="17">
        <v>3</v>
      </c>
      <c r="B132" s="84"/>
      <c r="C132" s="72" t="s">
        <v>24</v>
      </c>
      <c r="D132" s="71"/>
      <c r="E132" s="222"/>
      <c r="F132" s="222"/>
      <c r="G132" s="222"/>
      <c r="H132" s="195"/>
      <c r="I132" s="196"/>
      <c r="J132" s="197"/>
    </row>
    <row r="133" spans="1:10" ht="18" customHeight="1">
      <c r="A133" s="17"/>
      <c r="B133" s="84"/>
      <c r="C133" s="71" t="s">
        <v>160</v>
      </c>
      <c r="D133" s="73" t="s">
        <v>123</v>
      </c>
      <c r="E133" s="216" t="s">
        <v>68</v>
      </c>
      <c r="F133" s="217"/>
      <c r="G133" s="218"/>
      <c r="H133" s="201">
        <f>H127/H131</f>
        <v>285.7142857142857</v>
      </c>
      <c r="I133" s="202"/>
      <c r="J133" s="203"/>
    </row>
    <row r="134" spans="1:10" ht="15.75" customHeight="1">
      <c r="A134" s="17">
        <v>4</v>
      </c>
      <c r="B134" s="84"/>
      <c r="C134" s="71" t="s">
        <v>32</v>
      </c>
      <c r="D134" s="73"/>
      <c r="E134" s="216"/>
      <c r="F134" s="217"/>
      <c r="G134" s="218"/>
      <c r="H134" s="201"/>
      <c r="I134" s="202"/>
      <c r="J134" s="203"/>
    </row>
    <row r="135" spans="1:10" ht="22.5" customHeight="1">
      <c r="A135" s="62"/>
      <c r="B135" s="84"/>
      <c r="C135" s="71" t="s">
        <v>124</v>
      </c>
      <c r="D135" s="73" t="s">
        <v>34</v>
      </c>
      <c r="E135" s="216" t="s">
        <v>68</v>
      </c>
      <c r="F135" s="217"/>
      <c r="G135" s="218"/>
      <c r="H135" s="219">
        <f>H131/H129*100</f>
        <v>2.1406727828746175</v>
      </c>
      <c r="I135" s="220"/>
      <c r="J135" s="221"/>
    </row>
    <row r="136" spans="1:10" ht="12.75">
      <c r="A136" s="86"/>
      <c r="B136" s="83"/>
      <c r="C136" s="82" t="s">
        <v>157</v>
      </c>
      <c r="D136" s="49"/>
      <c r="E136" s="216"/>
      <c r="F136" s="217"/>
      <c r="G136" s="218"/>
      <c r="H136" s="216"/>
      <c r="I136" s="217"/>
      <c r="J136" s="218"/>
    </row>
    <row r="137" spans="1:10" ht="49.5" customHeight="1">
      <c r="A137" s="76" t="s">
        <v>149</v>
      </c>
      <c r="B137" s="83">
        <v>1216015</v>
      </c>
      <c r="C137" s="64" t="s">
        <v>161</v>
      </c>
      <c r="D137" s="65" t="s">
        <v>45</v>
      </c>
      <c r="E137" s="216"/>
      <c r="F137" s="217"/>
      <c r="G137" s="218"/>
      <c r="H137" s="201"/>
      <c r="I137" s="202"/>
      <c r="J137" s="203"/>
    </row>
    <row r="138" spans="1:10" ht="12.75">
      <c r="A138" s="17">
        <v>1</v>
      </c>
      <c r="B138" s="84"/>
      <c r="C138" s="69" t="s">
        <v>30</v>
      </c>
      <c r="D138" s="65"/>
      <c r="E138" s="216"/>
      <c r="F138" s="217"/>
      <c r="G138" s="218"/>
      <c r="H138" s="201"/>
      <c r="I138" s="202"/>
      <c r="J138" s="203"/>
    </row>
    <row r="139" spans="1:10" ht="12.75">
      <c r="A139" s="17"/>
      <c r="B139" s="84"/>
      <c r="C139" s="74" t="s">
        <v>163</v>
      </c>
      <c r="D139" s="65" t="s">
        <v>120</v>
      </c>
      <c r="E139" s="216" t="s">
        <v>68</v>
      </c>
      <c r="F139" s="217"/>
      <c r="G139" s="218"/>
      <c r="H139" s="204"/>
      <c r="I139" s="205"/>
      <c r="J139" s="206"/>
    </row>
    <row r="140" spans="1:10" ht="12.75">
      <c r="A140" s="17">
        <v>2</v>
      </c>
      <c r="B140" s="84"/>
      <c r="C140" s="70" t="s">
        <v>31</v>
      </c>
      <c r="D140" s="71"/>
      <c r="E140" s="222"/>
      <c r="F140" s="222"/>
      <c r="G140" s="222"/>
      <c r="H140" s="195"/>
      <c r="I140" s="196"/>
      <c r="J140" s="197"/>
    </row>
    <row r="141" spans="1:10" ht="36">
      <c r="A141" s="17"/>
      <c r="B141" s="84"/>
      <c r="C141" s="74" t="s">
        <v>156</v>
      </c>
      <c r="D141" s="65" t="s">
        <v>120</v>
      </c>
      <c r="E141" s="216" t="s">
        <v>68</v>
      </c>
      <c r="F141" s="217"/>
      <c r="G141" s="218"/>
      <c r="H141" s="204"/>
      <c r="I141" s="205"/>
      <c r="J141" s="206"/>
    </row>
    <row r="142" spans="1:10" ht="12.75">
      <c r="A142" s="17">
        <v>3</v>
      </c>
      <c r="B142" s="84"/>
      <c r="C142" s="72" t="s">
        <v>24</v>
      </c>
      <c r="D142" s="71"/>
      <c r="E142" s="222"/>
      <c r="F142" s="222"/>
      <c r="G142" s="222"/>
      <c r="H142" s="195"/>
      <c r="I142" s="196"/>
      <c r="J142" s="197"/>
    </row>
    <row r="143" spans="1:10" ht="12.75">
      <c r="A143" s="17"/>
      <c r="B143" s="84"/>
      <c r="C143" s="71" t="s">
        <v>122</v>
      </c>
      <c r="D143" s="73" t="s">
        <v>123</v>
      </c>
      <c r="E143" s="216" t="s">
        <v>68</v>
      </c>
      <c r="F143" s="217"/>
      <c r="G143" s="218"/>
      <c r="H143" s="201"/>
      <c r="I143" s="202"/>
      <c r="J143" s="203"/>
    </row>
    <row r="144" spans="1:10" ht="12.75">
      <c r="A144" s="17">
        <v>4</v>
      </c>
      <c r="B144" s="84"/>
      <c r="C144" s="71" t="s">
        <v>32</v>
      </c>
      <c r="D144" s="73"/>
      <c r="E144" s="216"/>
      <c r="F144" s="217"/>
      <c r="G144" s="218"/>
      <c r="H144" s="201"/>
      <c r="I144" s="202"/>
      <c r="J144" s="203"/>
    </row>
    <row r="145" spans="1:10" ht="12.75">
      <c r="A145" s="62"/>
      <c r="B145" s="84"/>
      <c r="C145" s="71" t="s">
        <v>162</v>
      </c>
      <c r="D145" s="73" t="s">
        <v>34</v>
      </c>
      <c r="E145" s="216" t="s">
        <v>68</v>
      </c>
      <c r="F145" s="217"/>
      <c r="G145" s="218"/>
      <c r="H145" s="219"/>
      <c r="I145" s="220"/>
      <c r="J145" s="221"/>
    </row>
    <row r="147" spans="8:10" ht="12.75">
      <c r="H147" s="345">
        <f>H17+H88+H115</f>
        <v>33032.435</v>
      </c>
      <c r="I147" s="137"/>
      <c r="J147" s="137"/>
    </row>
  </sheetData>
  <sheetProtection/>
  <mergeCells count="295">
    <mergeCell ref="E77:G77"/>
    <mergeCell ref="H77:J77"/>
    <mergeCell ref="E74:G74"/>
    <mergeCell ref="H74:J74"/>
    <mergeCell ref="E75:G75"/>
    <mergeCell ref="H75:J75"/>
    <mergeCell ref="E76:G76"/>
    <mergeCell ref="H76:J76"/>
    <mergeCell ref="E71:G71"/>
    <mergeCell ref="H71:J71"/>
    <mergeCell ref="E72:G72"/>
    <mergeCell ref="H72:J72"/>
    <mergeCell ref="E73:G73"/>
    <mergeCell ref="H73:J73"/>
    <mergeCell ref="H147:J147"/>
    <mergeCell ref="E17:G17"/>
    <mergeCell ref="H17:J17"/>
    <mergeCell ref="E87:G87"/>
    <mergeCell ref="H87:J87"/>
    <mergeCell ref="E115:G115"/>
    <mergeCell ref="H115:J115"/>
    <mergeCell ref="E113:G113"/>
    <mergeCell ref="H113:J113"/>
    <mergeCell ref="E114:G114"/>
    <mergeCell ref="H114:J114"/>
    <mergeCell ref="H109:J109"/>
    <mergeCell ref="E110:G110"/>
    <mergeCell ref="H110:J110"/>
    <mergeCell ref="E111:G111"/>
    <mergeCell ref="H111:J111"/>
    <mergeCell ref="E112:G112"/>
    <mergeCell ref="H112:J112"/>
    <mergeCell ref="E108:G108"/>
    <mergeCell ref="H108:J108"/>
    <mergeCell ref="H102:J102"/>
    <mergeCell ref="E103:G103"/>
    <mergeCell ref="H103:J103"/>
    <mergeCell ref="E104:G104"/>
    <mergeCell ref="H104:J104"/>
    <mergeCell ref="E105:G105"/>
    <mergeCell ref="E135:G135"/>
    <mergeCell ref="H135:J135"/>
    <mergeCell ref="H105:J105"/>
    <mergeCell ref="E100:G100"/>
    <mergeCell ref="H100:J100"/>
    <mergeCell ref="E101:G101"/>
    <mergeCell ref="H101:J101"/>
    <mergeCell ref="E102:G102"/>
    <mergeCell ref="H106:J106"/>
    <mergeCell ref="H107:J107"/>
    <mergeCell ref="E132:G132"/>
    <mergeCell ref="H132:J132"/>
    <mergeCell ref="E129:G129"/>
    <mergeCell ref="E133:G133"/>
    <mergeCell ref="H133:J133"/>
    <mergeCell ref="E134:G134"/>
    <mergeCell ref="H134:J134"/>
    <mergeCell ref="E122:G122"/>
    <mergeCell ref="H122:J122"/>
    <mergeCell ref="H129:J129"/>
    <mergeCell ref="E130:G130"/>
    <mergeCell ref="H130:J130"/>
    <mergeCell ref="E131:G131"/>
    <mergeCell ref="H131:J131"/>
    <mergeCell ref="E127:G127"/>
    <mergeCell ref="H127:J127"/>
    <mergeCell ref="E128:G128"/>
    <mergeCell ref="H128:J128"/>
    <mergeCell ref="E125:G125"/>
    <mergeCell ref="H125:J125"/>
    <mergeCell ref="E123:G123"/>
    <mergeCell ref="H123:J123"/>
    <mergeCell ref="E124:G124"/>
    <mergeCell ref="H124:J124"/>
    <mergeCell ref="E126:G126"/>
    <mergeCell ref="H126:J126"/>
    <mergeCell ref="E119:G119"/>
    <mergeCell ref="H119:J119"/>
    <mergeCell ref="E120:G120"/>
    <mergeCell ref="H120:J120"/>
    <mergeCell ref="E121:G121"/>
    <mergeCell ref="H121:J121"/>
    <mergeCell ref="E99:G99"/>
    <mergeCell ref="H99:J99"/>
    <mergeCell ref="E117:G117"/>
    <mergeCell ref="H117:J117"/>
    <mergeCell ref="E118:G118"/>
    <mergeCell ref="H118:J118"/>
    <mergeCell ref="E106:G106"/>
    <mergeCell ref="E109:G109"/>
    <mergeCell ref="E116:G116"/>
    <mergeCell ref="H116:J116"/>
    <mergeCell ref="E98:G98"/>
    <mergeCell ref="H98:J98"/>
    <mergeCell ref="E96:G96"/>
    <mergeCell ref="H96:J96"/>
    <mergeCell ref="E97:G97"/>
    <mergeCell ref="H97:J97"/>
    <mergeCell ref="E93:G93"/>
    <mergeCell ref="H93:J93"/>
    <mergeCell ref="E94:G94"/>
    <mergeCell ref="H94:J94"/>
    <mergeCell ref="E95:G95"/>
    <mergeCell ref="H95:J95"/>
    <mergeCell ref="E92:G92"/>
    <mergeCell ref="H92:J92"/>
    <mergeCell ref="G7:H7"/>
    <mergeCell ref="I7:J7"/>
    <mergeCell ref="A7:C7"/>
    <mergeCell ref="H18:J18"/>
    <mergeCell ref="I8:J8"/>
    <mergeCell ref="G8:H8"/>
    <mergeCell ref="E21:G21"/>
    <mergeCell ref="E22:G22"/>
    <mergeCell ref="I3:J3"/>
    <mergeCell ref="G3:H3"/>
    <mergeCell ref="E3:F3"/>
    <mergeCell ref="E13:G15"/>
    <mergeCell ref="H13:J15"/>
    <mergeCell ref="A3:C3"/>
    <mergeCell ref="A4:C4"/>
    <mergeCell ref="A5:C5"/>
    <mergeCell ref="A6:C6"/>
    <mergeCell ref="A8:C8"/>
    <mergeCell ref="E5:F5"/>
    <mergeCell ref="G5:H5"/>
    <mergeCell ref="I5:J5"/>
    <mergeCell ref="E8:F8"/>
    <mergeCell ref="E6:F6"/>
    <mergeCell ref="G6:H6"/>
    <mergeCell ref="I6:J6"/>
    <mergeCell ref="E7:F7"/>
    <mergeCell ref="D13:D15"/>
    <mergeCell ref="C13:C15"/>
    <mergeCell ref="A9:C9"/>
    <mergeCell ref="B13:B15"/>
    <mergeCell ref="H23:J23"/>
    <mergeCell ref="E19:G19"/>
    <mergeCell ref="E20:G20"/>
    <mergeCell ref="H20:J20"/>
    <mergeCell ref="E9:F9"/>
    <mergeCell ref="E18:G18"/>
    <mergeCell ref="H24:J24"/>
    <mergeCell ref="I9:J9"/>
    <mergeCell ref="H19:J19"/>
    <mergeCell ref="A1:J1"/>
    <mergeCell ref="E4:F4"/>
    <mergeCell ref="E16:G16"/>
    <mergeCell ref="H16:J16"/>
    <mergeCell ref="G4:H4"/>
    <mergeCell ref="I4:J4"/>
    <mergeCell ref="A13:A15"/>
    <mergeCell ref="E30:G30"/>
    <mergeCell ref="E33:G33"/>
    <mergeCell ref="H33:J33"/>
    <mergeCell ref="H26:J26"/>
    <mergeCell ref="G9:H9"/>
    <mergeCell ref="H22:J22"/>
    <mergeCell ref="H25:J25"/>
    <mergeCell ref="E23:G23"/>
    <mergeCell ref="E24:G24"/>
    <mergeCell ref="E25:G25"/>
    <mergeCell ref="H27:J27"/>
    <mergeCell ref="E26:G26"/>
    <mergeCell ref="E27:G27"/>
    <mergeCell ref="H30:J30"/>
    <mergeCell ref="H21:J21"/>
    <mergeCell ref="L39:M39"/>
    <mergeCell ref="E28:G28"/>
    <mergeCell ref="H28:J28"/>
    <mergeCell ref="E29:G29"/>
    <mergeCell ref="H29:J29"/>
    <mergeCell ref="E37:G37"/>
    <mergeCell ref="H37:J37"/>
    <mergeCell ref="E31:G31"/>
    <mergeCell ref="H31:J31"/>
    <mergeCell ref="E32:G32"/>
    <mergeCell ref="H32:J32"/>
    <mergeCell ref="E34:G34"/>
    <mergeCell ref="H34:J34"/>
    <mergeCell ref="E35:G35"/>
    <mergeCell ref="H35:J35"/>
    <mergeCell ref="E36:G36"/>
    <mergeCell ref="H36:J36"/>
    <mergeCell ref="E45:G45"/>
    <mergeCell ref="H45:J45"/>
    <mergeCell ref="E40:G40"/>
    <mergeCell ref="H40:J40"/>
    <mergeCell ref="E41:G41"/>
    <mergeCell ref="H41:J41"/>
    <mergeCell ref="E42:G42"/>
    <mergeCell ref="H42:J42"/>
    <mergeCell ref="E43:G43"/>
    <mergeCell ref="H43:J43"/>
    <mergeCell ref="E44:G44"/>
    <mergeCell ref="H44:J44"/>
    <mergeCell ref="E38:G38"/>
    <mergeCell ref="H38:J38"/>
    <mergeCell ref="E39:G39"/>
    <mergeCell ref="H39:J39"/>
    <mergeCell ref="E90:G90"/>
    <mergeCell ref="H90:J90"/>
    <mergeCell ref="E91:G91"/>
    <mergeCell ref="E46:G46"/>
    <mergeCell ref="H46:J46"/>
    <mergeCell ref="E47:G47"/>
    <mergeCell ref="H47:J47"/>
    <mergeCell ref="E89:G89"/>
    <mergeCell ref="H89:J89"/>
    <mergeCell ref="H91:J91"/>
    <mergeCell ref="H48:J48"/>
    <mergeCell ref="E49:G49"/>
    <mergeCell ref="H49:J49"/>
    <mergeCell ref="E50:G50"/>
    <mergeCell ref="H50:J50"/>
    <mergeCell ref="E51:G51"/>
    <mergeCell ref="H51:J51"/>
    <mergeCell ref="E48:G48"/>
    <mergeCell ref="E52:G52"/>
    <mergeCell ref="H52:J52"/>
    <mergeCell ref="E53:G53"/>
    <mergeCell ref="H53:J53"/>
    <mergeCell ref="E54:G54"/>
    <mergeCell ref="H54:J54"/>
    <mergeCell ref="E62:G62"/>
    <mergeCell ref="E55:G55"/>
    <mergeCell ref="H55:J55"/>
    <mergeCell ref="E56:G56"/>
    <mergeCell ref="H56:J56"/>
    <mergeCell ref="E57:G57"/>
    <mergeCell ref="H57:J57"/>
    <mergeCell ref="H65:J65"/>
    <mergeCell ref="N66:P66"/>
    <mergeCell ref="E58:G58"/>
    <mergeCell ref="H58:J58"/>
    <mergeCell ref="E59:G59"/>
    <mergeCell ref="H59:J59"/>
    <mergeCell ref="E60:G60"/>
    <mergeCell ref="H60:J60"/>
    <mergeCell ref="E61:G61"/>
    <mergeCell ref="H61:J61"/>
    <mergeCell ref="E66:G66"/>
    <mergeCell ref="H66:J66"/>
    <mergeCell ref="E67:G67"/>
    <mergeCell ref="H67:J67"/>
    <mergeCell ref="H62:J62"/>
    <mergeCell ref="E63:G63"/>
    <mergeCell ref="H63:J63"/>
    <mergeCell ref="E64:G64"/>
    <mergeCell ref="H64:J64"/>
    <mergeCell ref="E65:G65"/>
    <mergeCell ref="E136:G136"/>
    <mergeCell ref="H136:J136"/>
    <mergeCell ref="E137:G137"/>
    <mergeCell ref="H137:J137"/>
    <mergeCell ref="E138:G138"/>
    <mergeCell ref="H138:J138"/>
    <mergeCell ref="E139:G139"/>
    <mergeCell ref="H139:J139"/>
    <mergeCell ref="E140:G140"/>
    <mergeCell ref="H140:J140"/>
    <mergeCell ref="E141:G141"/>
    <mergeCell ref="H141:J141"/>
    <mergeCell ref="E145:G145"/>
    <mergeCell ref="H145:J145"/>
    <mergeCell ref="E142:G142"/>
    <mergeCell ref="H142:J142"/>
    <mergeCell ref="E143:G143"/>
    <mergeCell ref="H143:J143"/>
    <mergeCell ref="E144:G144"/>
    <mergeCell ref="H144:J144"/>
    <mergeCell ref="E68:G68"/>
    <mergeCell ref="H68:J68"/>
    <mergeCell ref="E79:G79"/>
    <mergeCell ref="H79:J79"/>
    <mergeCell ref="E80:G80"/>
    <mergeCell ref="H80:J80"/>
    <mergeCell ref="E69:G69"/>
    <mergeCell ref="H69:J69"/>
    <mergeCell ref="E70:G70"/>
    <mergeCell ref="H70:J70"/>
    <mergeCell ref="E81:G81"/>
    <mergeCell ref="H81:J81"/>
    <mergeCell ref="E82:G82"/>
    <mergeCell ref="H82:J82"/>
    <mergeCell ref="E83:G83"/>
    <mergeCell ref="H83:J83"/>
    <mergeCell ref="E88:G88"/>
    <mergeCell ref="H88:J88"/>
    <mergeCell ref="E84:G84"/>
    <mergeCell ref="H84:J84"/>
    <mergeCell ref="E85:G85"/>
    <mergeCell ref="H85:J85"/>
    <mergeCell ref="E86:G86"/>
    <mergeCell ref="H86:J86"/>
  </mergeCells>
  <printOptions/>
  <pageMargins left="0.5905511811023623" right="0.7874015748031497" top="0.31496062992125984" bottom="0.1968503937007874" header="0" footer="0"/>
  <pageSetup horizontalDpi="600" verticalDpi="600" orientation="landscape" paperSize="9" scale="95" r:id="rId1"/>
  <rowBreaks count="3" manualBreakCount="3">
    <brk id="57" max="9" man="1"/>
    <brk id="87" max="9" man="1"/>
    <brk id="11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128" t="s">
        <v>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ht="12.75">
      <c r="K3" s="43" t="s">
        <v>17</v>
      </c>
    </row>
    <row r="4" spans="1:15" s="12" customFormat="1" ht="21" customHeight="1">
      <c r="A4" s="349" t="s">
        <v>22</v>
      </c>
      <c r="B4" s="349" t="s">
        <v>28</v>
      </c>
      <c r="C4" s="349" t="s">
        <v>52</v>
      </c>
      <c r="D4" s="351" t="s">
        <v>40</v>
      </c>
      <c r="E4" s="352"/>
      <c r="F4" s="353"/>
      <c r="G4" s="351" t="s">
        <v>64</v>
      </c>
      <c r="H4" s="352"/>
      <c r="I4" s="353"/>
      <c r="J4" s="351" t="s">
        <v>65</v>
      </c>
      <c r="K4" s="352"/>
      <c r="L4" s="353"/>
      <c r="M4" s="357" t="s">
        <v>41</v>
      </c>
      <c r="N4" s="13"/>
      <c r="O4" s="13"/>
    </row>
    <row r="5" spans="1:15" s="12" customFormat="1" ht="11.25" customHeight="1">
      <c r="A5" s="356"/>
      <c r="B5" s="356"/>
      <c r="C5" s="356"/>
      <c r="D5" s="349" t="s">
        <v>18</v>
      </c>
      <c r="E5" s="349" t="s">
        <v>19</v>
      </c>
      <c r="F5" s="349" t="s">
        <v>20</v>
      </c>
      <c r="G5" s="349" t="s">
        <v>18</v>
      </c>
      <c r="H5" s="349" t="s">
        <v>19</v>
      </c>
      <c r="I5" s="349" t="s">
        <v>20</v>
      </c>
      <c r="J5" s="349" t="s">
        <v>18</v>
      </c>
      <c r="K5" s="349" t="s">
        <v>19</v>
      </c>
      <c r="L5" s="349" t="s">
        <v>20</v>
      </c>
      <c r="M5" s="357"/>
      <c r="N5" s="13"/>
      <c r="O5" s="13"/>
    </row>
    <row r="6" spans="1:15" s="12" customFormat="1" ht="26.25" customHeight="1">
      <c r="A6" s="350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7"/>
      <c r="N6" s="13"/>
      <c r="O6" s="13"/>
    </row>
    <row r="7" spans="1:13" s="1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" customFormat="1" ht="12.75">
      <c r="A8" s="6"/>
      <c r="B8" s="18" t="s">
        <v>42</v>
      </c>
      <c r="C8" s="18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5"/>
      <c r="B9" s="14" t="s">
        <v>43</v>
      </c>
      <c r="C9" s="1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4">
      <c r="A10" s="5"/>
      <c r="B10" s="14" t="s">
        <v>44</v>
      </c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6">
      <c r="A11" s="5"/>
      <c r="B11" s="14" t="s">
        <v>29</v>
      </c>
      <c r="C11" s="14"/>
      <c r="D11" s="44" t="s">
        <v>63</v>
      </c>
      <c r="E11" s="5"/>
      <c r="F11" s="5"/>
      <c r="G11" s="44" t="s">
        <v>63</v>
      </c>
      <c r="H11" s="5"/>
      <c r="I11" s="5"/>
      <c r="J11" s="44" t="s">
        <v>63</v>
      </c>
      <c r="K11" s="5"/>
      <c r="L11" s="5"/>
      <c r="M11" s="5"/>
    </row>
    <row r="12" spans="1:13" ht="12.75">
      <c r="A12" s="5"/>
      <c r="B12" s="1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4" t="s">
        <v>66</v>
      </c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14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14" t="s">
        <v>38</v>
      </c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</row>
    <row r="19" spans="1:12" ht="32.25" customHeight="1">
      <c r="A19" s="354" t="s">
        <v>175</v>
      </c>
      <c r="B19" s="354"/>
      <c r="C19" s="354"/>
      <c r="D19" s="354"/>
      <c r="F19" s="2"/>
      <c r="G19" s="2"/>
      <c r="H19" s="2"/>
      <c r="K19" s="2" t="s">
        <v>176</v>
      </c>
      <c r="L19" s="2"/>
    </row>
    <row r="21" spans="1:3" ht="12.75">
      <c r="A21" s="355" t="s">
        <v>33</v>
      </c>
      <c r="B21" s="355"/>
      <c r="C21" s="29"/>
    </row>
    <row r="22" spans="1:12" ht="23.25" customHeight="1">
      <c r="A22" s="354" t="s">
        <v>48</v>
      </c>
      <c r="B22" s="354"/>
      <c r="C22" s="354"/>
      <c r="D22" s="354"/>
      <c r="E22" s="354"/>
      <c r="F22" s="2"/>
      <c r="G22" s="2"/>
      <c r="H22" s="2"/>
      <c r="K22" s="2" t="s">
        <v>35</v>
      </c>
      <c r="L22" s="2"/>
    </row>
  </sheetData>
  <sheetProtection/>
  <mergeCells count="20"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2018-12-17T10:04:50Z</cp:lastPrinted>
  <dcterms:created xsi:type="dcterms:W3CDTF">2012-05-17T07:42:16Z</dcterms:created>
  <dcterms:modified xsi:type="dcterms:W3CDTF">2018-12-17T10:17:14Z</dcterms:modified>
  <cp:category/>
  <cp:version/>
  <cp:contentType/>
  <cp:contentStatus/>
</cp:coreProperties>
</file>