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'паспорт'!$A$1:$H$167</definedName>
  </definedNames>
  <calcPr fullCalcOnLoad="1"/>
</workbook>
</file>

<file path=xl/sharedStrings.xml><?xml version="1.0" encoding="utf-8"?>
<sst xmlns="http://schemas.openxmlformats.org/spreadsheetml/2006/main" count="458" uniqueCount="188">
  <si>
    <t>ЗАТВЕРДЖЕНО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</si>
  <si>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</si>
  <si>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</si>
  <si>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</si>
  <si>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</si>
  <si>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</si>
  <si>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</si>
  <si>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</si>
  <si>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</si>
  <si>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</si>
  <si>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</si>
  <si>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</si>
  <si>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</si>
  <si>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</si>
  <si>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</si>
  <si>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</si>
  <si>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</si>
  <si>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</si>
  <si>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</si>
  <si>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</si>
  <si>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</si>
  <si>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</si>
  <si>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</si>
  <si>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</si>
  <si>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</si>
  <si>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</si>
  <si>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</si>
  <si>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</si>
  <si>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</si>
  <si>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</si>
  <si>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</si>
  <si>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</si>
  <si>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</si>
  <si>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</si>
  <si>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</si>
  <si>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</si>
  <si>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</si>
  <si>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</si>
  <si>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</si>
  <si>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</si>
  <si>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</si>
  <si>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</si>
  <si>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</si>
  <si>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</si>
  <si>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</si>
  <si>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</si>
  <si>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</si>
  <si>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</si>
  <si>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</si>
  <si>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</si>
  <si>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</si>
  <si>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</si>
  <si>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</si>
  <si>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</si>
  <si>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</si>
  <si>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</si>
  <si>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</si>
  <si>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</si>
  <si>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</si>
  <si>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</si>
  <si>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</si>
  <si>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</si>
  <si>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</si>
  <si>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</si>
  <si>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</si>
  <si>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</si>
  <si>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</si>
  <si>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0620</t>
  </si>
  <si>
    <t>Організація благоустрою населених пунктів</t>
  </si>
  <si>
    <t>Відшкодування за спожиту електричну енергію мережею зовнішнього освітлення м Львова</t>
  </si>
  <si>
    <t>Надання послуг з прибирання кладовищ</t>
  </si>
  <si>
    <t xml:space="preserve">Забезпечення належного поводження з безпритульними тваринами </t>
  </si>
  <si>
    <t>Надання послуг з технічного обслуговування системи художнього освітлення телевежі</t>
  </si>
  <si>
    <t>% освітленості в нічний час протягом року</t>
  </si>
  <si>
    <t xml:space="preserve">Частка відловлених безпритульних тварин до загальної чисельності безпритульних тварин у м. Львові </t>
  </si>
  <si>
    <t xml:space="preserve">Кількість світильників, які підлягають обслуговуванню </t>
  </si>
  <si>
    <t xml:space="preserve">Кількість світлоточок, що знаходяться на обслуговуванні </t>
  </si>
  <si>
    <t>Протяжність мережі зовнішнього освітлення</t>
  </si>
  <si>
    <t>Середня кількість лампочок, які підлягають заміні</t>
  </si>
  <si>
    <t>Середня вартість обслуговування 1 світильника (4 рази в рік)</t>
  </si>
  <si>
    <t xml:space="preserve">Середня вартість заміни 1 лампочки </t>
  </si>
  <si>
    <t>Середня вартість обслуговавання 100м кабельної лінії (4 рази в рік)</t>
  </si>
  <si>
    <t>м</t>
  </si>
  <si>
    <t xml:space="preserve">Кількість поховань </t>
  </si>
  <si>
    <t>Середня вартість 1 поховання</t>
  </si>
  <si>
    <t>Забезпеченість фінансуванням для організації поховань невідомих і безрідних людей</t>
  </si>
  <si>
    <t xml:space="preserve">чол. </t>
  </si>
  <si>
    <t>км</t>
  </si>
  <si>
    <t>1квт.год</t>
  </si>
  <si>
    <t>Кількість  електроенергії, яка підлягає відшкодуваню за рік</t>
  </si>
  <si>
    <t>Середня вартість - напівпіковий тарифи</t>
  </si>
  <si>
    <t>Середня вартість - піковий тарифи</t>
  </si>
  <si>
    <t>га</t>
  </si>
  <si>
    <t xml:space="preserve">Кількість людей, задіяних на прибирання </t>
  </si>
  <si>
    <t>чол.</t>
  </si>
  <si>
    <t xml:space="preserve">Площа, що планується прибиратися </t>
  </si>
  <si>
    <t>Кількість сухостійних, хворих  та аварійних дерев, які потребують видалення на територіях кладовищ</t>
  </si>
  <si>
    <t>т</t>
  </si>
  <si>
    <t>Забезпечення утримання в належному  стані об'єктів  благоустрою міста</t>
  </si>
  <si>
    <t xml:space="preserve">Кількість безпритульних тварин у місті Львові </t>
  </si>
  <si>
    <t>осіб</t>
  </si>
  <si>
    <t>грн./осіб</t>
  </si>
  <si>
    <t>Кількість світлоточок, які обслуговую-ться по відношенню до загальної кількості наявних світлоточок, %</t>
  </si>
  <si>
    <t>Середня вартість -тарифу</t>
  </si>
  <si>
    <t>Площа кладовищ, що потребує прибирання з кратністю протягом року</t>
  </si>
  <si>
    <t>Кількість вивезення та утилізації твердих побутових відходів (сміття) з території кладовищ</t>
  </si>
  <si>
    <t>Витрати на вивезення та утилізацію твердих побутових відходів (сміття) з території кладовищ</t>
  </si>
  <si>
    <t>Витрати на видалення 1 сухостійного, хворого  та аварійного дерева на територіях кладовищ</t>
  </si>
  <si>
    <t xml:space="preserve">Витрати на прибирання  1 га територій кладовищ </t>
  </si>
  <si>
    <t>1 квт. Год</t>
  </si>
  <si>
    <t>Кількість  електроенергії, яка буде відшкодована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</si>
  <si>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</si>
  <si>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</si>
  <si>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</si>
  <si>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Розроблення та здійснення ефективних і комплексних заходів з утримання територій міста у належному стані, їх санітарного очищення, збереження об’єктів загального користування</t>
  </si>
  <si>
    <t>від 29 грудня 2018 року № 1209)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</si>
  <si>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</si>
  <si>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</si>
  <si>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</t>
  </si>
  <si>
    <t>Наказ / розпорядчий документ</t>
  </si>
  <si>
    <t>Департаменту житлового господарства та інфраструктури ЛМР</t>
  </si>
  <si>
    <t>(найменування головного розпорядника коштів місцевого бюджету)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</si>
  <si>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</si>
  <si>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</si>
  <si>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</si>
  <si>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</si>
  <si>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</si>
  <si>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гривень</t>
  </si>
  <si>
    <t>Завдання бюджетної програми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</si>
  <si>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</si>
  <si>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</si>
  <si>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</si>
  <si>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</si>
  <si>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</si>
  <si>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</si>
  <si>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</si>
  <si>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</si>
  <si>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6030</t>
  </si>
  <si>
    <t>Надання послуг із поховання померлих одиноких громадян, осіб без певного місця пролживання, громадян від поховання яких відмовилися рідні, знайдених невпізнаних трупів</t>
  </si>
  <si>
    <t>Надання послуг з  утримання місць поховань (цвинтарів): прибирання кладовищ, видалення хворих, сухостійних та аварійних дерев, вивезення та утилізація побутових відходів</t>
  </si>
  <si>
    <t>Надання послуг з  з охорони території кладовищ</t>
  </si>
  <si>
    <t xml:space="preserve"> "Програма утримання місць поховань (цвинтарів) на 2020-2022 роки"</t>
  </si>
  <si>
    <t xml:space="preserve"> "Програма 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 на 2020-2022 роки"</t>
  </si>
  <si>
    <t xml:space="preserve"> "Програма поточного ремонту та утримання системи зовнішнього освітлення м.Львова на 2020-2022 роки"</t>
  </si>
  <si>
    <t xml:space="preserve"> "Про затвердження Програми регулювання чисельності безпритульних тварин у м. Львові на 2020-2025 роки"</t>
  </si>
  <si>
    <t>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</t>
  </si>
  <si>
    <t xml:space="preserve">Послуги з охорони територій кладовищз </t>
  </si>
  <si>
    <t xml:space="preserve">Кількість кладовищ, які планується охороняти </t>
  </si>
  <si>
    <t xml:space="preserve">Кількість охоронців, які забезпечать охорону кладовищ </t>
  </si>
  <si>
    <t xml:space="preserve">Середня вартість надання послуг з охорони кладовищ в місяць </t>
  </si>
  <si>
    <t xml:space="preserve">Забезпеченість фінансуванням для надання послуг з охорони кладовищ </t>
  </si>
  <si>
    <t>Об'єм видатків на поховання померлих</t>
  </si>
  <si>
    <t>Надання послуг з поточного ремонту та утримання систем  зовнішнього освітлення</t>
  </si>
  <si>
    <t>Загальна протяжність системи зовнішнього освітлення, що знаходиться на обслуговувані</t>
  </si>
  <si>
    <t xml:space="preserve">Протяжність системи зовнішнього освітлення, яку планується обслуговувати </t>
  </si>
  <si>
    <t>Середня вартість обслуговування  1 км системи зовнішнього освітлення</t>
  </si>
  <si>
    <t>Протяжність системи зовнішнього освітлення, яку планується обслуговувати по відношенню до Загальна протяжність системи зовнішнього освітлення</t>
  </si>
  <si>
    <t>кВт. год</t>
  </si>
  <si>
    <t>кВт. Год</t>
  </si>
  <si>
    <t>Кількість  відловлених собак</t>
  </si>
  <si>
    <t>Кількість  поступлених котів</t>
  </si>
  <si>
    <t>Кількість  підібраних трупів тварин для утилізаціїї</t>
  </si>
  <si>
    <t>Вартість комплексу процедур для собаки</t>
  </si>
  <si>
    <t>Вартість комплексу процедур для кота</t>
  </si>
  <si>
    <t>Вартість утилізації трупа тварини</t>
  </si>
  <si>
    <t>Надання  послуг з поточного ремонту та утримання систем  зовнішнього освітлення</t>
  </si>
  <si>
    <t>Відшкодування  за спожиту електричну енергію мережею зовнішнього освітлення м Львова</t>
  </si>
  <si>
    <t>Об'єднані територіальні громади</t>
  </si>
  <si>
    <t xml:space="preserve"> "Програма створення інфрастуктури для належного вигулу собак у м.Львові на 2019-2023 роки"</t>
  </si>
  <si>
    <t>Обслуговування вигульних майданчиків і прогулянкових маршрутів</t>
  </si>
  <si>
    <t>Забезпечення обслуговування вигульних майданчиків і прогулянкових маршрутів</t>
  </si>
  <si>
    <t>штук</t>
  </si>
  <si>
    <t>Кількість обєктів інфраструктури для вигулу собак</t>
  </si>
  <si>
    <t>Кількість вигульних майданчиків</t>
  </si>
  <si>
    <t>Облаштування прогулянкового маршруту</t>
  </si>
  <si>
    <t>грн./шт</t>
  </si>
  <si>
    <t>Вартість облаштування прогулянкового маршруту</t>
  </si>
  <si>
    <t>"Програма комплексних заходів з поточного утримання об'єктів благоустрою м.Львова"</t>
  </si>
  <si>
    <t>Забезпеченість фінансуванням для надання послуг з обслуговування вигульних майданчиків і прогулянкових маршрутів</t>
  </si>
  <si>
    <t>Забезпечення   прибирання кладовищ</t>
  </si>
  <si>
    <t>Вартість обслуговування одного вигульного майданчика</t>
  </si>
  <si>
    <t xml:space="preserve">Кількість існуючих станцій на прогулянкових маршрутах </t>
  </si>
  <si>
    <t>Вартість обслуговування існуючих станцій на прогулянкових маршрутах</t>
  </si>
  <si>
    <r>
      <t xml:space="preserve">бюджетної програми місцевого бюджету на </t>
    </r>
    <r>
      <rPr>
        <b/>
        <u val="single"/>
        <sz val="12"/>
        <rFont val="Times New Roman"/>
        <family val="1"/>
      </rPr>
      <t>2021</t>
    </r>
    <r>
      <rPr>
        <b/>
        <sz val="12"/>
        <rFont val="Times New Roman"/>
        <family val="1"/>
      </rPr>
      <t xml:space="preserve"> рік</t>
    </r>
  </si>
  <si>
    <r>
      <rPr>
        <b/>
        <sz val="12"/>
        <rFont val="Times New Roman"/>
        <family val="1"/>
      </rPr>
      <t xml:space="preserve">Підстави для виконання бюджетної програми: </t>
    </r>
    <r>
      <rPr>
        <b/>
        <i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b/>
        <i/>
        <sz val="12"/>
        <rFont val="Times New Roman"/>
        <family val="1"/>
      </rPr>
      <t>наказ</t>
    </r>
    <r>
      <rPr>
        <i/>
        <sz val="12"/>
        <rFont val="Times New Roman"/>
        <family val="1"/>
      </rPr>
      <t xml:space="preserve"> ДКУ з питань ЖКГ від 19.11.2003 № 193 "Про затвердження нормативно-правових актів щодо реалізації Закону України "Про поховання та похоронну справу",</t>
    </r>
    <r>
      <rPr>
        <b/>
        <i/>
        <sz val="12"/>
        <rFont val="Times New Roman"/>
        <family val="1"/>
      </rPr>
      <t xml:space="preserve"> наказ </t>
    </r>
    <r>
      <rPr>
        <i/>
        <sz val="12"/>
        <rFont val="Times New Roman"/>
        <family val="1"/>
      </rPr>
      <t>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  <r>
      <rPr>
        <b/>
        <i/>
        <sz val="12"/>
        <rFont val="Times New Roman"/>
        <family val="1"/>
      </rPr>
      <t xml:space="preserve"> Ухвали Львівської міської ради:</t>
    </r>
    <r>
      <rPr>
        <i/>
        <sz val="12"/>
        <rFont val="Times New Roman"/>
        <family val="1"/>
      </rPr>
      <t xml:space="preserve"> від 21.04.2011 № 376 "Про Правила благоустрою м.Львова",  від 17.03.2016 № 262 “Про затвердження Правил утримання і поводження з тваринами у м. Львові“, від 11.07.2019 № 5330 “Про затвердження видів та переліку місць (локацій) для вигулу собак у м. Львові“та від 14.07.2016 № 777 "Про розмежування повноважень між виконавчими органами Львівської міської ради" </t>
    </r>
  </si>
  <si>
    <r>
      <rPr>
        <b/>
        <sz val="12"/>
        <rFont val="Times New Roman"/>
        <family val="1"/>
      </rPr>
      <t>Мета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Підвищення рівня благоустрою міста  і створення більш комфортних умов для життя людей</t>
    </r>
  </si>
  <si>
    <r>
      <rPr>
        <b/>
        <sz val="12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rFont val="Times New Roman"/>
        <family val="1"/>
      </rPr>
      <t>125 924 250,00</t>
    </r>
    <r>
      <rPr>
        <b/>
        <sz val="12"/>
        <rFont val="Times New Roman"/>
        <family val="1"/>
      </rPr>
      <t xml:space="preserve"> гривень</t>
    </r>
    <r>
      <rPr>
        <sz val="12"/>
        <rFont val="Times New Roman"/>
        <family val="1"/>
      </rPr>
      <t xml:space="preserve">, у тому числі загального фонду - </t>
    </r>
    <r>
      <rPr>
        <u val="single"/>
        <sz val="12"/>
        <rFont val="Times New Roman"/>
        <family val="1"/>
      </rPr>
      <t>125 924 250,00</t>
    </r>
    <r>
      <rPr>
        <sz val="12"/>
        <rFont val="Times New Roman"/>
        <family val="1"/>
      </rPr>
      <t xml:space="preserve">  гривень та спеціального фонду - </t>
    </r>
    <r>
      <rPr>
        <u val="single"/>
        <sz val="12"/>
        <rFont val="Times New Roman"/>
        <family val="1"/>
      </rPr>
      <t>0,00</t>
    </r>
    <r>
      <rPr>
        <sz val="12"/>
        <rFont val="Times New Roman"/>
        <family val="1"/>
      </rPr>
      <t xml:space="preserve"> гривень.</t>
    </r>
  </si>
  <si>
    <t>13.07.2021   N 174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</si>
</sst>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0.000000000"/>
    <numFmt numFmtId="197" formatCode="_-* #,##0.0\ _₽_-;\-* #,##0.0\ _₽_-;_-* &quot;-&quot;??\ _₽_-;_-@_-"/>
    <numFmt numFmtId="198" formatCode="_-* #,##0\ _₽_-;\-* #,##0\ _₽_-;_-* &quot;-&quot;??\ _₽_-;_-@_-"/>
    <numFmt numFmtId="199" formatCode="_-* #,##0.00000\ _₴_-;\-* #,##0.00000\ _₴_-;_-* &quot;-&quot;?????\ _₴_-;_-@_-"/>
    <numFmt numFmtId="200" formatCode="_-* #,##0.00000_₴_-;\-* #,##0.00000_₴_-;_-* &quot;-&quot;?????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3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2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" fontId="2" fillId="0" borderId="12" xfId="61" applyNumberFormat="1" applyFont="1" applyBorder="1" applyAlignment="1">
      <alignment horizontal="center" wrapText="1"/>
    </xf>
    <xf numFmtId="4" fontId="2" fillId="0" borderId="11" xfId="61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4" fontId="2" fillId="33" borderId="0" xfId="61" applyNumberFormat="1" applyFont="1" applyFill="1" applyBorder="1" applyAlignment="1">
      <alignment horizontal="center" wrapText="1"/>
    </xf>
    <xf numFmtId="4" fontId="2" fillId="33" borderId="0" xfId="61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 wrapText="1"/>
    </xf>
    <xf numFmtId="3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wrapText="1"/>
    </xf>
    <xf numFmtId="4" fontId="5" fillId="33" borderId="11" xfId="61" applyNumberFormat="1" applyFont="1" applyFill="1" applyBorder="1" applyAlignment="1">
      <alignment horizontal="center" wrapText="1"/>
    </xf>
    <xf numFmtId="4" fontId="5" fillId="33" borderId="11" xfId="61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3" fontId="2" fillId="33" borderId="11" xfId="61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5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 wrapText="1"/>
    </xf>
    <xf numFmtId="2" fontId="5" fillId="33" borderId="0" xfId="0" applyNumberFormat="1" applyFont="1" applyFill="1" applyBorder="1" applyAlignment="1">
      <alignment horizontal="right" wrapText="1"/>
    </xf>
    <xf numFmtId="2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 wrapText="1"/>
    </xf>
    <xf numFmtId="19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61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94" fontId="2" fillId="33" borderId="11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49" fontId="2" fillId="33" borderId="0" xfId="61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9" fillId="0" borderId="13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2" fillId="33" borderId="14" xfId="53" applyFont="1" applyFill="1" applyBorder="1" applyAlignment="1">
      <alignment horizontal="left" vertical="center" wrapText="1"/>
      <protection/>
    </xf>
    <xf numFmtId="0" fontId="2" fillId="33" borderId="12" xfId="53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4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2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49" fontId="2" fillId="33" borderId="14" xfId="48" applyNumberFormat="1" applyFont="1" applyFill="1" applyBorder="1" applyAlignment="1">
      <alignment horizontal="left" vertical="center" wrapText="1"/>
      <protection/>
    </xf>
    <xf numFmtId="49" fontId="2" fillId="33" borderId="12" xfId="48" applyNumberFormat="1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PageLayoutView="0" workbookViewId="0" topLeftCell="A10">
      <selection activeCell="B3" sqref="B3"/>
    </sheetView>
  </sheetViews>
  <sheetFormatPr defaultColWidth="21.57421875" defaultRowHeight="15"/>
  <cols>
    <col min="1" max="1" width="6.57421875" style="77" customWidth="1"/>
    <col min="2" max="2" width="24.7109375" style="77" customWidth="1"/>
    <col min="3" max="3" width="16.421875" style="77" customWidth="1"/>
    <col min="4" max="4" width="17.00390625" style="77" customWidth="1"/>
    <col min="5" max="5" width="20.7109375" style="77" customWidth="1"/>
    <col min="6" max="6" width="27.7109375" style="77" customWidth="1"/>
    <col min="7" max="7" width="11.57421875" style="77" customWidth="1"/>
    <col min="8" max="8" width="18.57421875" style="77" customWidth="1"/>
    <col min="9" max="9" width="31.00390625" style="77" customWidth="1"/>
    <col min="10" max="10" width="22.57421875" style="77" customWidth="1"/>
    <col min="11" max="11" width="31.00390625" style="77" customWidth="1"/>
    <col min="12" max="16384" width="21.57421875" style="77" customWidth="1"/>
  </cols>
  <sheetData>
    <row r="1" spans="5:8" ht="15.75">
      <c r="E1" s="179" t="s">
        <v>0</v>
      </c>
      <c r="F1" s="179"/>
      <c r="G1" s="79"/>
      <c r="H1" s="80"/>
    </row>
    <row r="2" spans="5:8" ht="15.75">
      <c r="E2" s="77" t="s">
        <v>57</v>
      </c>
      <c r="F2" s="80"/>
      <c r="H2" s="80"/>
    </row>
    <row r="3" spans="5:8" ht="15.75">
      <c r="E3" s="77" t="s">
        <v>58</v>
      </c>
      <c r="F3" s="80"/>
      <c r="H3" s="80"/>
    </row>
    <row r="4" spans="5:8" ht="15.75">
      <c r="E4" s="77" t="s">
        <v>59</v>
      </c>
      <c r="F4" s="80"/>
      <c r="H4" s="80"/>
    </row>
    <row r="5" spans="5:8" ht="15.75">
      <c r="E5" s="77" t="s">
        <v>115</v>
      </c>
      <c r="F5" s="80"/>
      <c r="H5" s="80"/>
    </row>
    <row r="6" spans="6:8" ht="12.75" customHeight="1">
      <c r="F6" s="80"/>
      <c r="H6" s="80"/>
    </row>
    <row r="7" spans="1:7" ht="15.75">
      <c r="A7" s="81"/>
      <c r="E7" s="179" t="s">
        <v>0</v>
      </c>
      <c r="F7" s="179"/>
      <c r="G7" s="79"/>
    </row>
    <row r="8" spans="1:8" ht="15.75" customHeight="1">
      <c r="A8" s="81"/>
      <c r="E8" s="183" t="s">
        <v>119</v>
      </c>
      <c r="F8" s="183"/>
      <c r="G8" s="82"/>
      <c r="H8" s="82"/>
    </row>
    <row r="9" spans="1:8" ht="17.25" customHeight="1">
      <c r="A9" s="81"/>
      <c r="B9" s="81"/>
      <c r="E9" s="184" t="s">
        <v>120</v>
      </c>
      <c r="F9" s="184"/>
      <c r="G9" s="184"/>
      <c r="H9" s="184"/>
    </row>
    <row r="10" spans="1:8" ht="15.75" customHeight="1">
      <c r="A10" s="81"/>
      <c r="E10" s="185" t="s">
        <v>121</v>
      </c>
      <c r="F10" s="185"/>
      <c r="G10" s="185"/>
      <c r="H10" s="185"/>
    </row>
    <row r="11" spans="1:8" ht="18" customHeight="1">
      <c r="A11" s="81"/>
      <c r="E11" s="220" t="s">
        <v>187</v>
      </c>
      <c r="F11" s="221"/>
      <c r="G11" s="221"/>
      <c r="H11" s="221"/>
    </row>
    <row r="12" ht="10.5" customHeight="1"/>
    <row r="13" spans="1:8" ht="15.75">
      <c r="A13" s="162" t="s">
        <v>130</v>
      </c>
      <c r="B13" s="162"/>
      <c r="C13" s="162"/>
      <c r="D13" s="162"/>
      <c r="E13" s="162"/>
      <c r="F13" s="162"/>
      <c r="G13" s="162"/>
      <c r="H13" s="162"/>
    </row>
    <row r="14" spans="1:8" ht="15.75">
      <c r="A14" s="162" t="s">
        <v>183</v>
      </c>
      <c r="B14" s="162"/>
      <c r="C14" s="162"/>
      <c r="D14" s="162"/>
      <c r="E14" s="162"/>
      <c r="F14" s="162"/>
      <c r="G14" s="162"/>
      <c r="H14" s="162"/>
    </row>
    <row r="15" ht="6" customHeight="1"/>
    <row r="17" spans="1:8" ht="23.25" customHeight="1">
      <c r="A17" s="168" t="s">
        <v>1</v>
      </c>
      <c r="B17" s="84">
        <v>1200000</v>
      </c>
      <c r="C17" s="81"/>
      <c r="D17" s="153" t="s">
        <v>61</v>
      </c>
      <c r="E17" s="153"/>
      <c r="F17" s="153"/>
      <c r="G17" s="153"/>
      <c r="H17" s="85">
        <v>34814670</v>
      </c>
    </row>
    <row r="18" spans="1:8" ht="43.5" customHeight="1">
      <c r="A18" s="168"/>
      <c r="B18" s="86" t="s">
        <v>131</v>
      </c>
      <c r="C18" s="81"/>
      <c r="D18" s="178" t="s">
        <v>121</v>
      </c>
      <c r="E18" s="178"/>
      <c r="F18" s="178"/>
      <c r="G18" s="87"/>
      <c r="H18" s="88" t="s">
        <v>132</v>
      </c>
    </row>
    <row r="19" spans="1:8" ht="15.75" customHeight="1">
      <c r="A19" s="168" t="s">
        <v>3</v>
      </c>
      <c r="B19" s="84">
        <v>1210000</v>
      </c>
      <c r="C19" s="177"/>
      <c r="D19" s="153" t="s">
        <v>61</v>
      </c>
      <c r="E19" s="153"/>
      <c r="F19" s="153"/>
      <c r="G19" s="153"/>
      <c r="H19" s="85">
        <v>34814670</v>
      </c>
    </row>
    <row r="20" spans="1:8" ht="46.5" customHeight="1">
      <c r="A20" s="168"/>
      <c r="B20" s="86" t="s">
        <v>131</v>
      </c>
      <c r="C20" s="177"/>
      <c r="D20" s="178" t="s">
        <v>32</v>
      </c>
      <c r="E20" s="178"/>
      <c r="F20" s="178"/>
      <c r="G20" s="87"/>
      <c r="H20" s="89" t="s">
        <v>132</v>
      </c>
    </row>
    <row r="21" spans="1:8" ht="29.25" customHeight="1">
      <c r="A21" s="90" t="s">
        <v>4</v>
      </c>
      <c r="B21" s="91">
        <v>1216030</v>
      </c>
      <c r="C21" s="92" t="s">
        <v>137</v>
      </c>
      <c r="D21" s="92" t="s">
        <v>67</v>
      </c>
      <c r="E21" s="184" t="s">
        <v>68</v>
      </c>
      <c r="F21" s="184"/>
      <c r="G21" s="87"/>
      <c r="H21" s="91">
        <v>13563000000</v>
      </c>
    </row>
    <row r="22" spans="1:8" ht="88.5" customHeight="1">
      <c r="A22" s="93"/>
      <c r="B22" s="86" t="s">
        <v>131</v>
      </c>
      <c r="C22" s="86" t="s">
        <v>133</v>
      </c>
      <c r="D22" s="86" t="s">
        <v>134</v>
      </c>
      <c r="E22" s="189" t="s">
        <v>135</v>
      </c>
      <c r="F22" s="189"/>
      <c r="G22" s="87"/>
      <c r="H22" s="94" t="s">
        <v>136</v>
      </c>
    </row>
    <row r="23" spans="1:11" ht="33" customHeight="1">
      <c r="A23" s="95" t="s">
        <v>6</v>
      </c>
      <c r="B23" s="186" t="s">
        <v>186</v>
      </c>
      <c r="C23" s="186"/>
      <c r="D23" s="186"/>
      <c r="E23" s="186"/>
      <c r="F23" s="186"/>
      <c r="G23" s="186"/>
      <c r="H23" s="186"/>
      <c r="K23" s="96"/>
    </row>
    <row r="24" spans="1:11" ht="160.5" customHeight="1">
      <c r="A24" s="95" t="s">
        <v>7</v>
      </c>
      <c r="B24" s="187" t="s">
        <v>184</v>
      </c>
      <c r="C24" s="187"/>
      <c r="D24" s="187"/>
      <c r="E24" s="187"/>
      <c r="F24" s="187"/>
      <c r="G24" s="187"/>
      <c r="H24" s="187"/>
      <c r="J24" s="147"/>
      <c r="K24" s="147"/>
    </row>
    <row r="25" spans="1:14" ht="18.75" customHeight="1">
      <c r="A25" s="95" t="s">
        <v>8</v>
      </c>
      <c r="B25" s="172" t="s">
        <v>111</v>
      </c>
      <c r="C25" s="172"/>
      <c r="D25" s="172"/>
      <c r="E25" s="172"/>
      <c r="F25" s="172"/>
      <c r="G25" s="172"/>
      <c r="H25" s="172"/>
      <c r="I25" s="97"/>
      <c r="J25" s="98"/>
      <c r="K25" s="153"/>
      <c r="L25" s="153"/>
      <c r="M25" s="153"/>
      <c r="N25" s="153"/>
    </row>
    <row r="26" spans="1:9" ht="18.75" customHeight="1">
      <c r="A26" s="73" t="s">
        <v>112</v>
      </c>
      <c r="B26" s="173" t="s">
        <v>113</v>
      </c>
      <c r="C26" s="174"/>
      <c r="D26" s="174"/>
      <c r="E26" s="174"/>
      <c r="F26" s="174"/>
      <c r="G26" s="174"/>
      <c r="H26" s="175"/>
      <c r="I26" s="87"/>
    </row>
    <row r="27" spans="1:9" ht="33" customHeight="1">
      <c r="A27" s="35">
        <v>1</v>
      </c>
      <c r="B27" s="176" t="s">
        <v>114</v>
      </c>
      <c r="C27" s="176"/>
      <c r="D27" s="176"/>
      <c r="E27" s="176"/>
      <c r="F27" s="176"/>
      <c r="G27" s="176"/>
      <c r="H27" s="176"/>
      <c r="I27" s="99"/>
    </row>
    <row r="28" spans="1:9" ht="21.75" customHeight="1">
      <c r="A28" s="95" t="s">
        <v>9</v>
      </c>
      <c r="B28" s="179" t="s">
        <v>185</v>
      </c>
      <c r="C28" s="179"/>
      <c r="D28" s="179"/>
      <c r="E28" s="179"/>
      <c r="F28" s="179"/>
      <c r="G28" s="179"/>
      <c r="H28" s="179"/>
      <c r="I28" s="78"/>
    </row>
    <row r="29" spans="1:6" ht="18.75" customHeight="1">
      <c r="A29" s="83" t="s">
        <v>12</v>
      </c>
      <c r="B29" s="188" t="s">
        <v>128</v>
      </c>
      <c r="C29" s="188"/>
      <c r="D29" s="188"/>
      <c r="E29" s="188"/>
      <c r="F29" s="93"/>
    </row>
    <row r="30" ht="12" customHeight="1"/>
    <row r="31" spans="1:9" ht="15.75">
      <c r="A31" s="17" t="s">
        <v>10</v>
      </c>
      <c r="B31" s="166" t="s">
        <v>11</v>
      </c>
      <c r="C31" s="180"/>
      <c r="D31" s="180"/>
      <c r="E31" s="180"/>
      <c r="F31" s="180"/>
      <c r="G31" s="180"/>
      <c r="H31" s="167"/>
      <c r="I31" s="100"/>
    </row>
    <row r="32" spans="1:9" ht="18" customHeight="1">
      <c r="A32" s="17">
        <v>1</v>
      </c>
      <c r="B32" s="154" t="s">
        <v>98</v>
      </c>
      <c r="C32" s="165"/>
      <c r="D32" s="165"/>
      <c r="E32" s="165"/>
      <c r="F32" s="165"/>
      <c r="G32" s="165"/>
      <c r="H32" s="155"/>
      <c r="I32" s="101"/>
    </row>
    <row r="33" ht="10.5" customHeight="1"/>
    <row r="34" spans="1:9" ht="15.75">
      <c r="A34" s="83" t="s">
        <v>19</v>
      </c>
      <c r="B34" s="146" t="s">
        <v>15</v>
      </c>
      <c r="C34" s="146"/>
      <c r="D34" s="146"/>
      <c r="E34" s="146"/>
      <c r="F34" s="146"/>
      <c r="G34" s="146"/>
      <c r="H34" s="146"/>
      <c r="I34" s="102"/>
    </row>
    <row r="35" ht="15" customHeight="1">
      <c r="F35" s="103" t="s">
        <v>127</v>
      </c>
    </row>
    <row r="36" spans="1:7" ht="31.5" customHeight="1">
      <c r="A36" s="17" t="s">
        <v>10</v>
      </c>
      <c r="B36" s="166" t="s">
        <v>15</v>
      </c>
      <c r="C36" s="167"/>
      <c r="D36" s="17" t="s">
        <v>16</v>
      </c>
      <c r="E36" s="17" t="s">
        <v>17</v>
      </c>
      <c r="F36" s="17" t="s">
        <v>18</v>
      </c>
      <c r="G36" s="100"/>
    </row>
    <row r="37" spans="1:7" ht="15.75">
      <c r="A37" s="17">
        <v>1</v>
      </c>
      <c r="B37" s="166">
        <v>2</v>
      </c>
      <c r="C37" s="167"/>
      <c r="D37" s="17">
        <v>3</v>
      </c>
      <c r="E37" s="17">
        <v>4</v>
      </c>
      <c r="F37" s="17">
        <v>5</v>
      </c>
      <c r="G37" s="100"/>
    </row>
    <row r="38" spans="1:7" ht="45" customHeight="1">
      <c r="A38" s="73" t="s">
        <v>1</v>
      </c>
      <c r="B38" s="151" t="s">
        <v>72</v>
      </c>
      <c r="C38" s="152"/>
      <c r="D38" s="104">
        <v>166450</v>
      </c>
      <c r="E38" s="105"/>
      <c r="F38" s="105">
        <f aca="true" t="shared" si="0" ref="F38:F46">D38+E38</f>
        <v>166450</v>
      </c>
      <c r="G38" s="106"/>
    </row>
    <row r="39" spans="1:7" ht="47.25" customHeight="1">
      <c r="A39" s="73" t="s">
        <v>3</v>
      </c>
      <c r="B39" s="151" t="s">
        <v>165</v>
      </c>
      <c r="C39" s="152"/>
      <c r="D39" s="104">
        <f>29606400+3003600</f>
        <v>32610000</v>
      </c>
      <c r="E39" s="105"/>
      <c r="F39" s="105">
        <f t="shared" si="0"/>
        <v>32610000</v>
      </c>
      <c r="G39" s="106"/>
    </row>
    <row r="40" spans="1:7" ht="46.5" customHeight="1">
      <c r="A40" s="73" t="s">
        <v>4</v>
      </c>
      <c r="B40" s="151" t="s">
        <v>166</v>
      </c>
      <c r="C40" s="152"/>
      <c r="D40" s="104">
        <f>63046000+10313350</f>
        <v>73359350</v>
      </c>
      <c r="E40" s="105"/>
      <c r="F40" s="105">
        <f t="shared" si="0"/>
        <v>73359350</v>
      </c>
      <c r="G40" s="106"/>
    </row>
    <row r="41" spans="1:7" ht="79.5" customHeight="1">
      <c r="A41" s="73" t="s">
        <v>6</v>
      </c>
      <c r="B41" s="151" t="s">
        <v>138</v>
      </c>
      <c r="C41" s="152"/>
      <c r="D41" s="104">
        <v>659800</v>
      </c>
      <c r="E41" s="105"/>
      <c r="F41" s="104">
        <f t="shared" si="0"/>
        <v>659800</v>
      </c>
      <c r="G41" s="106"/>
    </row>
    <row r="42" spans="1:7" ht="78" customHeight="1">
      <c r="A42" s="73" t="s">
        <v>7</v>
      </c>
      <c r="B42" s="151" t="s">
        <v>139</v>
      </c>
      <c r="C42" s="152"/>
      <c r="D42" s="104">
        <v>8639650</v>
      </c>
      <c r="E42" s="105"/>
      <c r="F42" s="104">
        <f t="shared" si="0"/>
        <v>8639650</v>
      </c>
      <c r="G42" s="106"/>
    </row>
    <row r="43" spans="1:9" ht="32.25" customHeight="1">
      <c r="A43" s="73" t="s">
        <v>8</v>
      </c>
      <c r="B43" s="151" t="s">
        <v>140</v>
      </c>
      <c r="C43" s="152"/>
      <c r="D43" s="104">
        <v>2016000</v>
      </c>
      <c r="E43" s="105"/>
      <c r="F43" s="104">
        <f t="shared" si="0"/>
        <v>2016000</v>
      </c>
      <c r="G43" s="106"/>
      <c r="H43" s="107"/>
      <c r="I43" s="107"/>
    </row>
    <row r="44" spans="1:7" ht="32.25" customHeight="1">
      <c r="A44" s="73" t="s">
        <v>9</v>
      </c>
      <c r="B44" s="151" t="s">
        <v>71</v>
      </c>
      <c r="C44" s="152"/>
      <c r="D44" s="104">
        <v>5860400</v>
      </c>
      <c r="E44" s="105"/>
      <c r="F44" s="104">
        <f t="shared" si="0"/>
        <v>5860400</v>
      </c>
      <c r="G44" s="106"/>
    </row>
    <row r="45" spans="1:7" ht="32.25" customHeight="1">
      <c r="A45" s="73" t="s">
        <v>12</v>
      </c>
      <c r="B45" s="151" t="s">
        <v>169</v>
      </c>
      <c r="C45" s="152"/>
      <c r="D45" s="104">
        <v>1107600</v>
      </c>
      <c r="E45" s="105"/>
      <c r="F45" s="104">
        <f t="shared" si="0"/>
        <v>1107600</v>
      </c>
      <c r="G45" s="106"/>
    </row>
    <row r="46" spans="1:8" ht="20.25" customHeight="1">
      <c r="A46" s="73" t="s">
        <v>19</v>
      </c>
      <c r="B46" s="151" t="s">
        <v>167</v>
      </c>
      <c r="C46" s="152"/>
      <c r="D46" s="105">
        <f>81400000-65420000-456500-478600-77030-50920-95000-13316950</f>
        <v>1505000</v>
      </c>
      <c r="E46" s="105"/>
      <c r="F46" s="104">
        <f t="shared" si="0"/>
        <v>1505000</v>
      </c>
      <c r="G46" s="106"/>
      <c r="H46" s="107"/>
    </row>
    <row r="47" spans="1:8" ht="23.25" customHeight="1">
      <c r="A47" s="169" t="s">
        <v>18</v>
      </c>
      <c r="B47" s="170"/>
      <c r="C47" s="171"/>
      <c r="D47" s="108">
        <f>SUM(D38:D46)</f>
        <v>125924250</v>
      </c>
      <c r="E47" s="108">
        <f>SUM(E38:E46)</f>
        <v>0</v>
      </c>
      <c r="F47" s="108">
        <f>SUM(F38:F46)</f>
        <v>125924250</v>
      </c>
      <c r="G47" s="109"/>
      <c r="H47" s="110"/>
    </row>
    <row r="48" spans="7:8" ht="10.5" customHeight="1">
      <c r="G48" s="110"/>
      <c r="H48" s="110"/>
    </row>
    <row r="49" spans="1:9" ht="15.75">
      <c r="A49" s="182" t="s">
        <v>21</v>
      </c>
      <c r="B49" s="146" t="s">
        <v>118</v>
      </c>
      <c r="C49" s="146"/>
      <c r="D49" s="146"/>
      <c r="E49" s="146"/>
      <c r="F49" s="146"/>
      <c r="G49" s="146"/>
      <c r="H49" s="146"/>
      <c r="I49" s="102"/>
    </row>
    <row r="50" ht="12" customHeight="1">
      <c r="A50" s="182"/>
    </row>
    <row r="51" ht="11.25" customHeight="1" hidden="1"/>
    <row r="52" ht="15.75">
      <c r="F52" s="111" t="s">
        <v>127</v>
      </c>
    </row>
    <row r="53" spans="1:7" ht="15.75">
      <c r="A53" s="17" t="s">
        <v>10</v>
      </c>
      <c r="B53" s="166" t="s">
        <v>20</v>
      </c>
      <c r="C53" s="167"/>
      <c r="D53" s="17" t="s">
        <v>16</v>
      </c>
      <c r="E53" s="17" t="s">
        <v>17</v>
      </c>
      <c r="F53" s="112" t="s">
        <v>18</v>
      </c>
      <c r="G53" s="113"/>
    </row>
    <row r="54" spans="1:7" ht="15.75">
      <c r="A54" s="14">
        <v>1</v>
      </c>
      <c r="B54" s="166">
        <v>2</v>
      </c>
      <c r="C54" s="167"/>
      <c r="D54" s="17">
        <v>3</v>
      </c>
      <c r="E54" s="17">
        <v>4</v>
      </c>
      <c r="F54" s="17">
        <v>5</v>
      </c>
      <c r="G54" s="114"/>
    </row>
    <row r="55" spans="1:8" ht="47.25" customHeight="1">
      <c r="A55" s="115" t="s">
        <v>1</v>
      </c>
      <c r="B55" s="192" t="s">
        <v>177</v>
      </c>
      <c r="C55" s="193"/>
      <c r="D55" s="75">
        <f>166450+63046000+10313350</f>
        <v>73525800</v>
      </c>
      <c r="E55" s="17"/>
      <c r="F55" s="116">
        <f aca="true" t="shared" si="1" ref="F55:F60">D55+E55</f>
        <v>73525800</v>
      </c>
      <c r="G55" s="114"/>
      <c r="H55" s="107"/>
    </row>
    <row r="56" spans="1:18" ht="96.75" customHeight="1">
      <c r="A56" s="117" t="s">
        <v>3</v>
      </c>
      <c r="B56" s="154" t="s">
        <v>142</v>
      </c>
      <c r="C56" s="155"/>
      <c r="D56" s="75">
        <v>659800</v>
      </c>
      <c r="E56" s="116"/>
      <c r="F56" s="116">
        <f t="shared" si="1"/>
        <v>659800</v>
      </c>
      <c r="G56" s="118"/>
      <c r="K56" s="50"/>
      <c r="L56" s="148"/>
      <c r="M56" s="148"/>
      <c r="N56" s="51"/>
      <c r="O56" s="52"/>
      <c r="P56" s="52"/>
      <c r="Q56" s="53"/>
      <c r="R56" s="53"/>
    </row>
    <row r="57" spans="1:18" ht="33.75" customHeight="1">
      <c r="A57" s="117" t="s">
        <v>4</v>
      </c>
      <c r="B57" s="154" t="s">
        <v>141</v>
      </c>
      <c r="C57" s="155"/>
      <c r="D57" s="75">
        <f>8639650+2016000</f>
        <v>10655650</v>
      </c>
      <c r="E57" s="116"/>
      <c r="F57" s="116">
        <f t="shared" si="1"/>
        <v>10655650</v>
      </c>
      <c r="G57" s="118"/>
      <c r="H57" s="107"/>
      <c r="K57" s="50"/>
      <c r="L57" s="149"/>
      <c r="M57" s="149"/>
      <c r="N57" s="51"/>
      <c r="O57" s="52"/>
      <c r="P57" s="54"/>
      <c r="Q57" s="55"/>
      <c r="R57" s="55"/>
    </row>
    <row r="58" spans="1:18" ht="47.25" customHeight="1">
      <c r="A58" s="117" t="s">
        <v>6</v>
      </c>
      <c r="B58" s="154" t="s">
        <v>143</v>
      </c>
      <c r="C58" s="155"/>
      <c r="D58" s="75">
        <f>29606400+3003600</f>
        <v>32610000</v>
      </c>
      <c r="E58" s="116"/>
      <c r="F58" s="116">
        <f t="shared" si="1"/>
        <v>32610000</v>
      </c>
      <c r="G58" s="118"/>
      <c r="H58" s="107"/>
      <c r="I58" s="119"/>
      <c r="K58" s="50"/>
      <c r="L58" s="150"/>
      <c r="M58" s="150"/>
      <c r="N58" s="51"/>
      <c r="O58" s="52"/>
      <c r="P58" s="52"/>
      <c r="Q58" s="53"/>
      <c r="R58" s="56"/>
    </row>
    <row r="59" spans="1:18" ht="48.75" customHeight="1">
      <c r="A59" s="117" t="s">
        <v>7</v>
      </c>
      <c r="B59" s="154" t="s">
        <v>144</v>
      </c>
      <c r="C59" s="155"/>
      <c r="D59" s="75">
        <v>5860400</v>
      </c>
      <c r="E59" s="116"/>
      <c r="F59" s="116">
        <f t="shared" si="1"/>
        <v>5860400</v>
      </c>
      <c r="G59" s="118"/>
      <c r="K59" s="50"/>
      <c r="L59" s="149"/>
      <c r="M59" s="149"/>
      <c r="N59" s="51"/>
      <c r="O59" s="52"/>
      <c r="P59" s="57"/>
      <c r="Q59" s="55"/>
      <c r="R59" s="58"/>
    </row>
    <row r="60" spans="1:18" ht="47.25" customHeight="1">
      <c r="A60" s="117" t="s">
        <v>8</v>
      </c>
      <c r="B60" s="154" t="s">
        <v>168</v>
      </c>
      <c r="C60" s="155"/>
      <c r="D60" s="75">
        <v>1107600</v>
      </c>
      <c r="E60" s="116"/>
      <c r="F60" s="116">
        <f t="shared" si="1"/>
        <v>1107600</v>
      </c>
      <c r="G60" s="118"/>
      <c r="H60" s="107"/>
      <c r="K60" s="50"/>
      <c r="L60" s="76"/>
      <c r="M60" s="76"/>
      <c r="N60" s="51"/>
      <c r="O60" s="52"/>
      <c r="P60" s="57"/>
      <c r="Q60" s="55"/>
      <c r="R60" s="58"/>
    </row>
    <row r="61" spans="1:18" ht="18" customHeight="1">
      <c r="A61" s="169" t="s">
        <v>18</v>
      </c>
      <c r="B61" s="170"/>
      <c r="C61" s="171"/>
      <c r="D61" s="120">
        <f>D56+D58+D59+D57+D60+D55</f>
        <v>124419250</v>
      </c>
      <c r="E61" s="120">
        <f>E56+E58+E59+E57+E60+E55</f>
        <v>0</v>
      </c>
      <c r="F61" s="120">
        <f>F56+F58+F59+F57+F60+F55</f>
        <v>124419250</v>
      </c>
      <c r="G61" s="109"/>
      <c r="H61" s="107"/>
      <c r="K61" s="50"/>
      <c r="L61" s="150"/>
      <c r="M61" s="150"/>
      <c r="N61" s="51"/>
      <c r="O61" s="52"/>
      <c r="P61" s="52"/>
      <c r="Q61" s="55"/>
      <c r="R61" s="56"/>
    </row>
    <row r="62" spans="11:18" ht="12" customHeight="1">
      <c r="K62" s="50"/>
      <c r="L62" s="149"/>
      <c r="M62" s="149"/>
      <c r="N62" s="49"/>
      <c r="O62" s="52"/>
      <c r="P62" s="54"/>
      <c r="Q62" s="55"/>
      <c r="R62" s="55"/>
    </row>
    <row r="63" spans="1:18" ht="15.75">
      <c r="A63" s="83" t="s">
        <v>116</v>
      </c>
      <c r="B63" s="146" t="s">
        <v>117</v>
      </c>
      <c r="C63" s="146"/>
      <c r="D63" s="146"/>
      <c r="E63" s="146"/>
      <c r="F63" s="146"/>
      <c r="G63" s="146"/>
      <c r="H63" s="146"/>
      <c r="I63" s="102"/>
      <c r="K63" s="50"/>
      <c r="L63" s="150"/>
      <c r="M63" s="150"/>
      <c r="N63" s="51"/>
      <c r="O63" s="52"/>
      <c r="P63" s="52"/>
      <c r="Q63" s="53"/>
      <c r="R63" s="56"/>
    </row>
    <row r="64" spans="11:18" ht="15.75">
      <c r="K64" s="50"/>
      <c r="L64" s="149"/>
      <c r="M64" s="149"/>
      <c r="N64" s="51"/>
      <c r="O64" s="52"/>
      <c r="P64" s="52"/>
      <c r="Q64" s="53"/>
      <c r="R64" s="53"/>
    </row>
    <row r="65" spans="1:9" ht="31.5" customHeight="1">
      <c r="A65" s="17" t="s">
        <v>10</v>
      </c>
      <c r="B65" s="166" t="s">
        <v>22</v>
      </c>
      <c r="C65" s="167"/>
      <c r="D65" s="17" t="s">
        <v>23</v>
      </c>
      <c r="E65" s="17" t="s">
        <v>24</v>
      </c>
      <c r="F65" s="17" t="s">
        <v>16</v>
      </c>
      <c r="G65" s="17" t="s">
        <v>17</v>
      </c>
      <c r="H65" s="17" t="s">
        <v>18</v>
      </c>
      <c r="I65" s="100"/>
    </row>
    <row r="66" spans="1:9" ht="15.75">
      <c r="A66" s="17">
        <v>1</v>
      </c>
      <c r="B66" s="166">
        <v>2</v>
      </c>
      <c r="C66" s="167"/>
      <c r="D66" s="17">
        <v>3</v>
      </c>
      <c r="E66" s="17">
        <v>4</v>
      </c>
      <c r="F66" s="17">
        <v>5</v>
      </c>
      <c r="G66" s="17">
        <v>6</v>
      </c>
      <c r="H66" s="17">
        <v>7</v>
      </c>
      <c r="I66" s="100"/>
    </row>
    <row r="67" spans="1:10" ht="45" customHeight="1">
      <c r="A67" s="35" t="s">
        <v>1</v>
      </c>
      <c r="B67" s="158" t="s">
        <v>72</v>
      </c>
      <c r="C67" s="159"/>
      <c r="D67" s="14" t="s">
        <v>66</v>
      </c>
      <c r="E67" s="17"/>
      <c r="F67" s="67">
        <v>166450</v>
      </c>
      <c r="G67" s="36"/>
      <c r="H67" s="121">
        <f>F67</f>
        <v>166450</v>
      </c>
      <c r="I67" s="122"/>
      <c r="J67" s="123"/>
    </row>
    <row r="68" spans="1:9" ht="15.75">
      <c r="A68" s="37"/>
      <c r="B68" s="156" t="s">
        <v>25</v>
      </c>
      <c r="C68" s="157"/>
      <c r="D68" s="17"/>
      <c r="E68" s="17"/>
      <c r="F68" s="17"/>
      <c r="G68" s="13"/>
      <c r="H68" s="13"/>
      <c r="I68" s="124"/>
    </row>
    <row r="69" spans="1:9" ht="31.5" customHeight="1">
      <c r="A69" s="37"/>
      <c r="B69" s="160" t="s">
        <v>76</v>
      </c>
      <c r="C69" s="161"/>
      <c r="D69" s="14" t="s">
        <v>64</v>
      </c>
      <c r="E69" s="13" t="s">
        <v>62</v>
      </c>
      <c r="F69" s="23">
        <v>32</v>
      </c>
      <c r="G69" s="27"/>
      <c r="H69" s="13">
        <f>F69</f>
        <v>32</v>
      </c>
      <c r="I69" s="124"/>
    </row>
    <row r="70" spans="1:9" ht="29.25" customHeight="1">
      <c r="A70" s="37"/>
      <c r="B70" s="160" t="s">
        <v>77</v>
      </c>
      <c r="C70" s="161"/>
      <c r="D70" s="13" t="s">
        <v>82</v>
      </c>
      <c r="E70" s="13" t="s">
        <v>62</v>
      </c>
      <c r="F70" s="23">
        <v>720</v>
      </c>
      <c r="G70" s="27"/>
      <c r="H70" s="13">
        <f aca="true" t="shared" si="2" ref="H70:H79">F70</f>
        <v>720</v>
      </c>
      <c r="I70" s="124"/>
    </row>
    <row r="71" spans="1:9" ht="15.75">
      <c r="A71" s="37"/>
      <c r="B71" s="144" t="s">
        <v>26</v>
      </c>
      <c r="C71" s="145"/>
      <c r="D71" s="14"/>
      <c r="E71" s="13" t="s">
        <v>65</v>
      </c>
      <c r="F71" s="23"/>
      <c r="G71" s="27"/>
      <c r="H71" s="13"/>
      <c r="I71" s="124"/>
    </row>
    <row r="72" spans="1:9" ht="31.5" customHeight="1">
      <c r="A72" s="37"/>
      <c r="B72" s="160" t="s">
        <v>75</v>
      </c>
      <c r="C72" s="161"/>
      <c r="D72" s="14" t="s">
        <v>64</v>
      </c>
      <c r="E72" s="13" t="s">
        <v>62</v>
      </c>
      <c r="F72" s="23">
        <v>32</v>
      </c>
      <c r="G72" s="27"/>
      <c r="H72" s="13">
        <f t="shared" si="2"/>
        <v>32</v>
      </c>
      <c r="I72" s="124"/>
    </row>
    <row r="73" spans="1:9" ht="31.5" customHeight="1">
      <c r="A73" s="37"/>
      <c r="B73" s="160" t="s">
        <v>78</v>
      </c>
      <c r="C73" s="161"/>
      <c r="D73" s="14" t="s">
        <v>64</v>
      </c>
      <c r="E73" s="13" t="s">
        <v>62</v>
      </c>
      <c r="F73" s="23">
        <v>12</v>
      </c>
      <c r="G73" s="27"/>
      <c r="H73" s="13">
        <f t="shared" si="2"/>
        <v>12</v>
      </c>
      <c r="I73" s="124"/>
    </row>
    <row r="74" spans="1:9" ht="15.75">
      <c r="A74" s="37"/>
      <c r="B74" s="144" t="s">
        <v>27</v>
      </c>
      <c r="C74" s="145"/>
      <c r="D74" s="14"/>
      <c r="E74" s="13" t="s">
        <v>65</v>
      </c>
      <c r="F74" s="23"/>
      <c r="G74" s="27"/>
      <c r="H74" s="13"/>
      <c r="I74" s="124"/>
    </row>
    <row r="75" spans="1:9" ht="31.5" customHeight="1">
      <c r="A75" s="37"/>
      <c r="B75" s="154" t="s">
        <v>79</v>
      </c>
      <c r="C75" s="155"/>
      <c r="D75" s="14" t="s">
        <v>66</v>
      </c>
      <c r="E75" s="13" t="s">
        <v>62</v>
      </c>
      <c r="F75" s="68">
        <v>171</v>
      </c>
      <c r="G75" s="27"/>
      <c r="H75" s="24">
        <f t="shared" si="2"/>
        <v>171</v>
      </c>
      <c r="I75" s="125">
        <f>F69*F75*4</f>
        <v>21888</v>
      </c>
    </row>
    <row r="76" spans="1:10" ht="29.25" customHeight="1">
      <c r="A76" s="37"/>
      <c r="B76" s="154" t="s">
        <v>80</v>
      </c>
      <c r="C76" s="155"/>
      <c r="D76" s="14" t="s">
        <v>66</v>
      </c>
      <c r="E76" s="13" t="s">
        <v>62</v>
      </c>
      <c r="F76" s="68">
        <v>480</v>
      </c>
      <c r="G76" s="27"/>
      <c r="H76" s="24">
        <f t="shared" si="2"/>
        <v>480</v>
      </c>
      <c r="I76" s="125">
        <f>F73*F76</f>
        <v>5760</v>
      </c>
      <c r="J76" s="126"/>
    </row>
    <row r="77" spans="1:9" ht="30.75" customHeight="1">
      <c r="A77" s="37"/>
      <c r="B77" s="154" t="s">
        <v>81</v>
      </c>
      <c r="C77" s="155"/>
      <c r="D77" s="14" t="s">
        <v>66</v>
      </c>
      <c r="E77" s="13" t="s">
        <v>62</v>
      </c>
      <c r="F77" s="30">
        <v>4819.514</v>
      </c>
      <c r="G77" s="28"/>
      <c r="H77" s="31">
        <f>F77</f>
        <v>4819.514</v>
      </c>
      <c r="I77" s="127">
        <f>F70/100*F77*4</f>
        <v>138802.0032</v>
      </c>
    </row>
    <row r="78" spans="1:9" ht="21" customHeight="1">
      <c r="A78" s="37"/>
      <c r="B78" s="144" t="s">
        <v>28</v>
      </c>
      <c r="C78" s="145"/>
      <c r="D78" s="14"/>
      <c r="E78" s="13" t="s">
        <v>65</v>
      </c>
      <c r="F78" s="23"/>
      <c r="G78" s="27"/>
      <c r="H78" s="13"/>
      <c r="I78" s="128">
        <f>I75+I76+I77</f>
        <v>166450.0032</v>
      </c>
    </row>
    <row r="79" spans="1:9" ht="46.5" customHeight="1">
      <c r="A79" s="37"/>
      <c r="B79" s="154" t="s">
        <v>102</v>
      </c>
      <c r="C79" s="155"/>
      <c r="D79" s="14" t="s">
        <v>63</v>
      </c>
      <c r="E79" s="69" t="s">
        <v>62</v>
      </c>
      <c r="F79" s="68">
        <f>F72/F69*100</f>
        <v>100</v>
      </c>
      <c r="G79" s="29"/>
      <c r="H79" s="24">
        <f t="shared" si="2"/>
        <v>100</v>
      </c>
      <c r="I79" s="129"/>
    </row>
    <row r="80" spans="1:16" ht="48" customHeight="1">
      <c r="A80" s="41" t="s">
        <v>3</v>
      </c>
      <c r="B80" s="158" t="s">
        <v>152</v>
      </c>
      <c r="C80" s="159"/>
      <c r="D80" s="42" t="s">
        <v>66</v>
      </c>
      <c r="E80" s="42"/>
      <c r="F80" s="39">
        <f>29606400+3003600</f>
        <v>32610000</v>
      </c>
      <c r="G80" s="38"/>
      <c r="H80" s="39">
        <f>F80</f>
        <v>32610000</v>
      </c>
      <c r="I80" s="129"/>
      <c r="P80" s="107"/>
    </row>
    <row r="81" spans="1:9" ht="18.75" customHeight="1">
      <c r="A81" s="43"/>
      <c r="B81" s="194" t="s">
        <v>25</v>
      </c>
      <c r="C81" s="195"/>
      <c r="D81" s="44"/>
      <c r="E81" s="25" t="s">
        <v>65</v>
      </c>
      <c r="F81" s="25"/>
      <c r="G81" s="45"/>
      <c r="H81" s="45"/>
      <c r="I81" s="129"/>
    </row>
    <row r="82" spans="1:16" ht="48.75" customHeight="1">
      <c r="A82" s="43"/>
      <c r="B82" s="202" t="s">
        <v>153</v>
      </c>
      <c r="C82" s="203"/>
      <c r="D82" s="44" t="s">
        <v>87</v>
      </c>
      <c r="E82" s="69" t="s">
        <v>62</v>
      </c>
      <c r="F82" s="59">
        <v>1158</v>
      </c>
      <c r="G82" s="60"/>
      <c r="H82" s="60">
        <f>F82</f>
        <v>1158</v>
      </c>
      <c r="I82" s="129"/>
      <c r="K82" s="130"/>
      <c r="P82" s="130"/>
    </row>
    <row r="83" spans="1:9" ht="21" customHeight="1">
      <c r="A83" s="43"/>
      <c r="B83" s="158" t="s">
        <v>26</v>
      </c>
      <c r="C83" s="159"/>
      <c r="D83" s="44"/>
      <c r="E83" s="25" t="s">
        <v>65</v>
      </c>
      <c r="F83" s="59"/>
      <c r="G83" s="60"/>
      <c r="H83" s="60"/>
      <c r="I83" s="129"/>
    </row>
    <row r="84" spans="1:9" ht="33.75" customHeight="1">
      <c r="A84" s="43"/>
      <c r="B84" s="190" t="s">
        <v>154</v>
      </c>
      <c r="C84" s="191"/>
      <c r="D84" s="44" t="s">
        <v>87</v>
      </c>
      <c r="E84" s="69" t="s">
        <v>62</v>
      </c>
      <c r="F84" s="59">
        <v>1158</v>
      </c>
      <c r="G84" s="60"/>
      <c r="H84" s="74">
        <f>F84</f>
        <v>1158</v>
      </c>
      <c r="I84" s="129"/>
    </row>
    <row r="85" spans="1:9" ht="21.75" customHeight="1">
      <c r="A85" s="43"/>
      <c r="B85" s="158" t="s">
        <v>27</v>
      </c>
      <c r="C85" s="159"/>
      <c r="D85" s="44"/>
      <c r="E85" s="25" t="s">
        <v>65</v>
      </c>
      <c r="F85" s="25"/>
      <c r="G85" s="47"/>
      <c r="H85" s="48"/>
      <c r="I85" s="129"/>
    </row>
    <row r="86" spans="1:16" ht="35.25" customHeight="1">
      <c r="A86" s="43"/>
      <c r="B86" s="190" t="s">
        <v>155</v>
      </c>
      <c r="C86" s="191"/>
      <c r="D86" s="42" t="s">
        <v>66</v>
      </c>
      <c r="E86" s="69" t="s">
        <v>62</v>
      </c>
      <c r="F86" s="46">
        <f>F80/F84</f>
        <v>28160.621761658032</v>
      </c>
      <c r="G86" s="47"/>
      <c r="H86" s="47">
        <f>F86</f>
        <v>28160.621761658032</v>
      </c>
      <c r="I86" s="129">
        <f>F80/F82</f>
        <v>28160.621761658032</v>
      </c>
      <c r="K86" s="107"/>
      <c r="P86" s="107"/>
    </row>
    <row r="87" spans="1:9" ht="15" customHeight="1">
      <c r="A87" s="43"/>
      <c r="B87" s="158" t="s">
        <v>28</v>
      </c>
      <c r="C87" s="159"/>
      <c r="D87" s="44"/>
      <c r="E87" s="25" t="s">
        <v>65</v>
      </c>
      <c r="F87" s="25"/>
      <c r="G87" s="45"/>
      <c r="H87" s="48"/>
      <c r="I87" s="129"/>
    </row>
    <row r="88" spans="1:9" ht="63" customHeight="1">
      <c r="A88" s="43"/>
      <c r="B88" s="190" t="s">
        <v>156</v>
      </c>
      <c r="C88" s="191"/>
      <c r="D88" s="44" t="s">
        <v>63</v>
      </c>
      <c r="E88" s="69" t="s">
        <v>62</v>
      </c>
      <c r="F88" s="65">
        <f>F84/F82*100</f>
        <v>100</v>
      </c>
      <c r="G88" s="45"/>
      <c r="H88" s="45">
        <f>F88</f>
        <v>100</v>
      </c>
      <c r="I88" s="129"/>
    </row>
    <row r="89" spans="1:9" ht="45.75" customHeight="1">
      <c r="A89" s="41" t="s">
        <v>4</v>
      </c>
      <c r="B89" s="158" t="s">
        <v>69</v>
      </c>
      <c r="C89" s="159"/>
      <c r="D89" s="44" t="s">
        <v>66</v>
      </c>
      <c r="E89" s="25"/>
      <c r="F89" s="39">
        <f>63046000+10313350</f>
        <v>73359350</v>
      </c>
      <c r="G89" s="38"/>
      <c r="H89" s="39">
        <f>F89</f>
        <v>73359350</v>
      </c>
      <c r="I89" s="122"/>
    </row>
    <row r="90" spans="1:9" ht="21" customHeight="1">
      <c r="A90" s="43"/>
      <c r="B90" s="194" t="s">
        <v>25</v>
      </c>
      <c r="C90" s="195"/>
      <c r="D90" s="61"/>
      <c r="E90" s="25" t="s">
        <v>65</v>
      </c>
      <c r="F90" s="62"/>
      <c r="G90" s="46"/>
      <c r="H90" s="46"/>
      <c r="I90" s="131"/>
    </row>
    <row r="91" spans="1:9" ht="30.75" customHeight="1">
      <c r="A91" s="43"/>
      <c r="B91" s="196" t="s">
        <v>89</v>
      </c>
      <c r="C91" s="197"/>
      <c r="D91" s="42" t="s">
        <v>157</v>
      </c>
      <c r="E91" s="25" t="s">
        <v>62</v>
      </c>
      <c r="F91" s="62">
        <v>21000000</v>
      </c>
      <c r="G91" s="59"/>
      <c r="H91" s="59">
        <f>F91</f>
        <v>21000000</v>
      </c>
      <c r="I91" s="131"/>
    </row>
    <row r="92" spans="1:9" ht="15.75">
      <c r="A92" s="43"/>
      <c r="B92" s="194" t="s">
        <v>26</v>
      </c>
      <c r="C92" s="195"/>
      <c r="D92" s="44"/>
      <c r="E92" s="25" t="s">
        <v>65</v>
      </c>
      <c r="F92" s="62"/>
      <c r="G92" s="59"/>
      <c r="H92" s="59"/>
      <c r="I92" s="131"/>
    </row>
    <row r="93" spans="1:9" ht="31.5" customHeight="1">
      <c r="A93" s="43"/>
      <c r="B93" s="196" t="s">
        <v>110</v>
      </c>
      <c r="C93" s="197"/>
      <c r="D93" s="42" t="s">
        <v>158</v>
      </c>
      <c r="E93" s="25" t="s">
        <v>62</v>
      </c>
      <c r="F93" s="62">
        <f>F89/F95</f>
        <v>18825488.027386505</v>
      </c>
      <c r="G93" s="59"/>
      <c r="H93" s="59">
        <f aca="true" t="shared" si="3" ref="H93:H99">F93</f>
        <v>18825488.027386505</v>
      </c>
      <c r="I93" s="131"/>
    </row>
    <row r="94" spans="1:9" ht="15.75">
      <c r="A94" s="43"/>
      <c r="B94" s="194" t="s">
        <v>27</v>
      </c>
      <c r="C94" s="195"/>
      <c r="D94" s="44"/>
      <c r="E94" s="25" t="s">
        <v>65</v>
      </c>
      <c r="F94" s="63"/>
      <c r="G94" s="46"/>
      <c r="H94" s="46"/>
      <c r="I94" s="131"/>
    </row>
    <row r="95" spans="1:9" ht="27.75" customHeight="1">
      <c r="A95" s="43"/>
      <c r="B95" s="192" t="s">
        <v>103</v>
      </c>
      <c r="C95" s="193"/>
      <c r="D95" s="42" t="s">
        <v>109</v>
      </c>
      <c r="E95" s="25" t="s">
        <v>62</v>
      </c>
      <c r="F95" s="42">
        <v>3.89681</v>
      </c>
      <c r="G95" s="46"/>
      <c r="H95" s="143">
        <f t="shared" si="3"/>
        <v>3.89681</v>
      </c>
      <c r="I95" s="132"/>
    </row>
    <row r="96" spans="1:9" ht="31.5" hidden="1">
      <c r="A96" s="43"/>
      <c r="B96" s="64" t="s">
        <v>90</v>
      </c>
      <c r="C96" s="64"/>
      <c r="D96" s="42" t="s">
        <v>88</v>
      </c>
      <c r="E96" s="25" t="s">
        <v>62</v>
      </c>
      <c r="F96" s="25"/>
      <c r="G96" s="25"/>
      <c r="H96" s="46">
        <f t="shared" si="3"/>
        <v>0</v>
      </c>
      <c r="I96" s="124"/>
    </row>
    <row r="97" spans="1:9" ht="55.5" customHeight="1" hidden="1">
      <c r="A97" s="43"/>
      <c r="B97" s="64" t="s">
        <v>91</v>
      </c>
      <c r="C97" s="64"/>
      <c r="D97" s="42" t="s">
        <v>88</v>
      </c>
      <c r="E97" s="25" t="s">
        <v>62</v>
      </c>
      <c r="F97" s="25"/>
      <c r="G97" s="25"/>
      <c r="H97" s="46">
        <f t="shared" si="3"/>
        <v>0</v>
      </c>
      <c r="I97" s="124"/>
    </row>
    <row r="98" spans="1:9" ht="15.75">
      <c r="A98" s="43"/>
      <c r="B98" s="194" t="s">
        <v>28</v>
      </c>
      <c r="C98" s="195"/>
      <c r="D98" s="42"/>
      <c r="E98" s="25" t="s">
        <v>65</v>
      </c>
      <c r="F98" s="25"/>
      <c r="G98" s="25"/>
      <c r="H98" s="46"/>
      <c r="I98" s="124"/>
    </row>
    <row r="99" spans="1:9" ht="31.5" customHeight="1">
      <c r="A99" s="43"/>
      <c r="B99" s="204" t="s">
        <v>73</v>
      </c>
      <c r="C99" s="205"/>
      <c r="D99" s="44" t="s">
        <v>63</v>
      </c>
      <c r="E99" s="25" t="s">
        <v>62</v>
      </c>
      <c r="F99" s="65">
        <f>F93/F91*100</f>
        <v>89.64518108279287</v>
      </c>
      <c r="G99" s="45"/>
      <c r="H99" s="46">
        <f t="shared" si="3"/>
        <v>89.64518108279287</v>
      </c>
      <c r="I99" s="21"/>
    </row>
    <row r="100" spans="1:9" ht="74.25" customHeight="1">
      <c r="A100" s="35" t="s">
        <v>6</v>
      </c>
      <c r="B100" s="144" t="s">
        <v>145</v>
      </c>
      <c r="C100" s="145"/>
      <c r="D100" s="14" t="s">
        <v>66</v>
      </c>
      <c r="E100" s="13"/>
      <c r="F100" s="66">
        <v>659800</v>
      </c>
      <c r="G100" s="36"/>
      <c r="H100" s="36">
        <f>F100</f>
        <v>659800</v>
      </c>
      <c r="I100" s="122"/>
    </row>
    <row r="101" spans="1:9" ht="15.75">
      <c r="A101" s="37"/>
      <c r="B101" s="198" t="s">
        <v>25</v>
      </c>
      <c r="C101" s="199"/>
      <c r="D101" s="16"/>
      <c r="E101" s="13" t="s">
        <v>65</v>
      </c>
      <c r="F101" s="13"/>
      <c r="G101" s="13"/>
      <c r="H101" s="13"/>
      <c r="I101" s="124"/>
    </row>
    <row r="102" spans="1:9" ht="29.25" customHeight="1">
      <c r="A102" s="37"/>
      <c r="B102" s="160" t="s">
        <v>151</v>
      </c>
      <c r="C102" s="161"/>
      <c r="D102" s="14"/>
      <c r="E102" s="13"/>
      <c r="F102" s="26">
        <f>F100</f>
        <v>659800</v>
      </c>
      <c r="G102" s="26"/>
      <c r="H102" s="26">
        <f>F102</f>
        <v>659800</v>
      </c>
      <c r="I102" s="124"/>
    </row>
    <row r="103" spans="1:9" ht="15.75">
      <c r="A103" s="37"/>
      <c r="B103" s="144" t="s">
        <v>26</v>
      </c>
      <c r="C103" s="145"/>
      <c r="D103" s="14"/>
      <c r="E103" s="13" t="s">
        <v>65</v>
      </c>
      <c r="F103" s="13"/>
      <c r="G103" s="13"/>
      <c r="H103" s="13"/>
      <c r="I103" s="124"/>
    </row>
    <row r="104" spans="1:9" ht="28.5" customHeight="1">
      <c r="A104" s="37"/>
      <c r="B104" s="200" t="s">
        <v>83</v>
      </c>
      <c r="C104" s="201"/>
      <c r="D104" s="14" t="s">
        <v>86</v>
      </c>
      <c r="E104" s="13" t="s">
        <v>62</v>
      </c>
      <c r="F104" s="13">
        <v>110</v>
      </c>
      <c r="G104" s="13"/>
      <c r="H104" s="13">
        <f>F104</f>
        <v>110</v>
      </c>
      <c r="I104" s="124"/>
    </row>
    <row r="105" spans="1:9" ht="15.75">
      <c r="A105" s="37"/>
      <c r="B105" s="144" t="s">
        <v>27</v>
      </c>
      <c r="C105" s="145"/>
      <c r="D105" s="14"/>
      <c r="E105" s="13" t="s">
        <v>65</v>
      </c>
      <c r="F105" s="13"/>
      <c r="G105" s="13"/>
      <c r="H105" s="13"/>
      <c r="I105" s="124"/>
    </row>
    <row r="106" spans="1:9" ht="27.75" customHeight="1">
      <c r="A106" s="37"/>
      <c r="B106" s="160" t="s">
        <v>84</v>
      </c>
      <c r="C106" s="161"/>
      <c r="D106" s="14" t="s">
        <v>66</v>
      </c>
      <c r="E106" s="13" t="s">
        <v>62</v>
      </c>
      <c r="F106" s="31">
        <f>F100/F104</f>
        <v>5998.181818181818</v>
      </c>
      <c r="G106" s="26"/>
      <c r="H106" s="31">
        <f>F106</f>
        <v>5998.181818181818</v>
      </c>
      <c r="I106" s="131"/>
    </row>
    <row r="107" spans="1:9" ht="15.75">
      <c r="A107" s="37"/>
      <c r="B107" s="144" t="s">
        <v>28</v>
      </c>
      <c r="C107" s="145"/>
      <c r="D107" s="14"/>
      <c r="E107" s="13" t="s">
        <v>65</v>
      </c>
      <c r="F107" s="13"/>
      <c r="G107" s="13"/>
      <c r="H107" s="24"/>
      <c r="I107" s="129"/>
    </row>
    <row r="108" spans="1:9" ht="44.25" customHeight="1">
      <c r="A108" s="37"/>
      <c r="B108" s="160" t="s">
        <v>85</v>
      </c>
      <c r="C108" s="161"/>
      <c r="D108" s="14" t="s">
        <v>63</v>
      </c>
      <c r="E108" s="69" t="s">
        <v>62</v>
      </c>
      <c r="F108" s="24">
        <v>100</v>
      </c>
      <c r="G108" s="13"/>
      <c r="H108" s="24">
        <f>F108</f>
        <v>100</v>
      </c>
      <c r="I108" s="129"/>
    </row>
    <row r="109" spans="1:10" ht="27.75" customHeight="1">
      <c r="A109" s="35" t="s">
        <v>7</v>
      </c>
      <c r="B109" s="144" t="s">
        <v>70</v>
      </c>
      <c r="C109" s="145"/>
      <c r="D109" s="17" t="s">
        <v>66</v>
      </c>
      <c r="E109" s="17"/>
      <c r="F109" s="67">
        <v>8639650</v>
      </c>
      <c r="G109" s="38"/>
      <c r="H109" s="39">
        <f>F109</f>
        <v>8639650</v>
      </c>
      <c r="I109" s="122"/>
      <c r="J109" s="107"/>
    </row>
    <row r="110" spans="1:9" ht="14.25" customHeight="1">
      <c r="A110" s="37"/>
      <c r="B110" s="198" t="s">
        <v>25</v>
      </c>
      <c r="C110" s="199"/>
      <c r="D110" s="16"/>
      <c r="E110" s="13" t="s">
        <v>65</v>
      </c>
      <c r="F110" s="13"/>
      <c r="G110" s="13"/>
      <c r="H110" s="13"/>
      <c r="I110" s="124"/>
    </row>
    <row r="111" spans="1:9" ht="30.75" customHeight="1">
      <c r="A111" s="37"/>
      <c r="B111" s="160" t="s">
        <v>104</v>
      </c>
      <c r="C111" s="161"/>
      <c r="D111" s="14" t="s">
        <v>92</v>
      </c>
      <c r="E111" s="13" t="s">
        <v>62</v>
      </c>
      <c r="F111" s="31">
        <v>710</v>
      </c>
      <c r="G111" s="26"/>
      <c r="H111" s="31">
        <f>F111</f>
        <v>710</v>
      </c>
      <c r="I111" s="131"/>
    </row>
    <row r="112" spans="1:9" ht="13.5" customHeight="1">
      <c r="A112" s="37"/>
      <c r="B112" s="144" t="s">
        <v>26</v>
      </c>
      <c r="C112" s="145"/>
      <c r="D112" s="14"/>
      <c r="E112" s="13" t="s">
        <v>65</v>
      </c>
      <c r="F112" s="13"/>
      <c r="G112" s="26"/>
      <c r="H112" s="33"/>
      <c r="I112" s="131"/>
    </row>
    <row r="113" spans="1:9" ht="31.5" customHeight="1">
      <c r="A113" s="37"/>
      <c r="B113" s="200" t="s">
        <v>93</v>
      </c>
      <c r="C113" s="201"/>
      <c r="D113" s="14" t="s">
        <v>94</v>
      </c>
      <c r="E113" s="13" t="s">
        <v>62</v>
      </c>
      <c r="F113" s="13">
        <v>28</v>
      </c>
      <c r="G113" s="33"/>
      <c r="H113" s="33">
        <f aca="true" t="shared" si="4" ref="H113:H122">F113</f>
        <v>28</v>
      </c>
      <c r="I113" s="133"/>
    </row>
    <row r="114" spans="1:9" ht="30" customHeight="1">
      <c r="A114" s="37"/>
      <c r="B114" s="32" t="s">
        <v>95</v>
      </c>
      <c r="C114" s="32"/>
      <c r="D114" s="14" t="s">
        <v>92</v>
      </c>
      <c r="E114" s="13" t="s">
        <v>62</v>
      </c>
      <c r="F114" s="13">
        <v>19</v>
      </c>
      <c r="G114" s="26"/>
      <c r="H114" s="33">
        <f t="shared" si="4"/>
        <v>19</v>
      </c>
      <c r="I114" s="131"/>
    </row>
    <row r="115" spans="1:9" ht="46.5" customHeight="1">
      <c r="A115" s="37"/>
      <c r="B115" s="160" t="s">
        <v>105</v>
      </c>
      <c r="C115" s="161"/>
      <c r="D115" s="14" t="s">
        <v>97</v>
      </c>
      <c r="E115" s="69" t="s">
        <v>62</v>
      </c>
      <c r="F115" s="13">
        <v>750</v>
      </c>
      <c r="G115" s="33"/>
      <c r="H115" s="33">
        <f t="shared" si="4"/>
        <v>750</v>
      </c>
      <c r="I115" s="133"/>
    </row>
    <row r="116" spans="1:9" ht="45.75" customHeight="1">
      <c r="A116" s="37"/>
      <c r="B116" s="160" t="s">
        <v>96</v>
      </c>
      <c r="C116" s="161"/>
      <c r="D116" s="14" t="s">
        <v>64</v>
      </c>
      <c r="E116" s="73" t="s">
        <v>62</v>
      </c>
      <c r="F116" s="25">
        <v>350</v>
      </c>
      <c r="G116" s="33"/>
      <c r="H116" s="33">
        <f t="shared" si="4"/>
        <v>350</v>
      </c>
      <c r="I116" s="133"/>
    </row>
    <row r="117" spans="1:9" ht="15.75" customHeight="1">
      <c r="A117" s="37"/>
      <c r="B117" s="144" t="s">
        <v>27</v>
      </c>
      <c r="C117" s="145"/>
      <c r="D117" s="14"/>
      <c r="E117" s="13" t="s">
        <v>65</v>
      </c>
      <c r="F117" s="13"/>
      <c r="G117" s="26"/>
      <c r="H117" s="33"/>
      <c r="I117" s="131"/>
    </row>
    <row r="118" spans="1:11" ht="30.75" customHeight="1">
      <c r="A118" s="37"/>
      <c r="B118" s="154" t="s">
        <v>108</v>
      </c>
      <c r="C118" s="155"/>
      <c r="D118" s="14" t="s">
        <v>66</v>
      </c>
      <c r="E118" s="69" t="s">
        <v>62</v>
      </c>
      <c r="F118" s="31">
        <f>5439650/F111</f>
        <v>7661.478873239436</v>
      </c>
      <c r="G118" s="26"/>
      <c r="H118" s="26">
        <f t="shared" si="4"/>
        <v>7661.478873239436</v>
      </c>
      <c r="I118" s="127">
        <v>5439650</v>
      </c>
      <c r="K118" s="107"/>
    </row>
    <row r="119" spans="1:10" ht="45" customHeight="1">
      <c r="A119" s="37"/>
      <c r="B119" s="160" t="s">
        <v>106</v>
      </c>
      <c r="C119" s="161"/>
      <c r="D119" s="14" t="s">
        <v>66</v>
      </c>
      <c r="E119" s="69" t="s">
        <v>62</v>
      </c>
      <c r="F119" s="31">
        <f>1200000/F115</f>
        <v>1600</v>
      </c>
      <c r="G119" s="26"/>
      <c r="H119" s="31">
        <f t="shared" si="4"/>
        <v>1600</v>
      </c>
      <c r="I119" s="127">
        <v>1200000</v>
      </c>
      <c r="J119" s="107"/>
    </row>
    <row r="120" spans="1:9" ht="47.25" customHeight="1">
      <c r="A120" s="37"/>
      <c r="B120" s="160" t="s">
        <v>107</v>
      </c>
      <c r="C120" s="161"/>
      <c r="D120" s="14" t="s">
        <v>66</v>
      </c>
      <c r="E120" s="69" t="s">
        <v>62</v>
      </c>
      <c r="F120" s="31">
        <f>2000000/F116</f>
        <v>5714.285714285715</v>
      </c>
      <c r="G120" s="26"/>
      <c r="H120" s="31">
        <f t="shared" si="4"/>
        <v>5714.285714285715</v>
      </c>
      <c r="I120" s="127">
        <v>2000000</v>
      </c>
    </row>
    <row r="121" spans="1:11" ht="18" customHeight="1">
      <c r="A121" s="37"/>
      <c r="B121" s="144" t="s">
        <v>28</v>
      </c>
      <c r="C121" s="145"/>
      <c r="D121" s="14"/>
      <c r="E121" s="13" t="s">
        <v>65</v>
      </c>
      <c r="F121" s="13"/>
      <c r="G121" s="13"/>
      <c r="H121" s="33"/>
      <c r="I121" s="134">
        <f>I118+I119+I120</f>
        <v>8639650</v>
      </c>
      <c r="J121" s="107"/>
      <c r="K121" s="107"/>
    </row>
    <row r="122" spans="1:9" ht="30.75" customHeight="1">
      <c r="A122" s="37"/>
      <c r="B122" s="154" t="s">
        <v>179</v>
      </c>
      <c r="C122" s="155"/>
      <c r="D122" s="14" t="s">
        <v>63</v>
      </c>
      <c r="E122" s="13" t="s">
        <v>62</v>
      </c>
      <c r="F122" s="24">
        <v>100</v>
      </c>
      <c r="G122" s="15"/>
      <c r="H122" s="24">
        <f t="shared" si="4"/>
        <v>100</v>
      </c>
      <c r="I122" s="21"/>
    </row>
    <row r="123" spans="1:9" ht="30.75" customHeight="1">
      <c r="A123" s="135" t="s">
        <v>8</v>
      </c>
      <c r="B123" s="144" t="s">
        <v>146</v>
      </c>
      <c r="C123" s="145"/>
      <c r="D123" s="14" t="s">
        <v>66</v>
      </c>
      <c r="E123" s="13"/>
      <c r="F123" s="38">
        <v>2016000</v>
      </c>
      <c r="G123" s="40"/>
      <c r="H123" s="36">
        <f>F123</f>
        <v>2016000</v>
      </c>
      <c r="I123" s="20"/>
    </row>
    <row r="124" spans="1:9" ht="15" customHeight="1">
      <c r="A124" s="135"/>
      <c r="B124" s="144" t="s">
        <v>25</v>
      </c>
      <c r="C124" s="145"/>
      <c r="D124" s="14"/>
      <c r="E124" s="13" t="s">
        <v>65</v>
      </c>
      <c r="F124" s="13"/>
      <c r="G124" s="19"/>
      <c r="H124" s="13"/>
      <c r="I124" s="20"/>
    </row>
    <row r="125" spans="1:9" ht="32.25" customHeight="1">
      <c r="A125" s="135"/>
      <c r="B125" s="151" t="s">
        <v>147</v>
      </c>
      <c r="C125" s="152"/>
      <c r="D125" s="14" t="s">
        <v>64</v>
      </c>
      <c r="E125" s="69" t="s">
        <v>62</v>
      </c>
      <c r="F125" s="13">
        <v>7</v>
      </c>
      <c r="G125" s="19"/>
      <c r="H125" s="13">
        <f>F125</f>
        <v>7</v>
      </c>
      <c r="I125" s="20"/>
    </row>
    <row r="126" spans="1:9" ht="19.5" customHeight="1">
      <c r="A126" s="135"/>
      <c r="B126" s="144" t="s">
        <v>26</v>
      </c>
      <c r="C126" s="145"/>
      <c r="D126" s="14"/>
      <c r="E126" s="13" t="s">
        <v>65</v>
      </c>
      <c r="F126" s="13"/>
      <c r="G126" s="19"/>
      <c r="H126" s="13"/>
      <c r="I126" s="20"/>
    </row>
    <row r="127" spans="1:9" ht="31.5" customHeight="1">
      <c r="A127" s="135"/>
      <c r="B127" s="151" t="s">
        <v>148</v>
      </c>
      <c r="C127" s="152"/>
      <c r="D127" s="14" t="s">
        <v>86</v>
      </c>
      <c r="E127" s="73" t="s">
        <v>62</v>
      </c>
      <c r="F127" s="13">
        <v>2</v>
      </c>
      <c r="G127" s="19"/>
      <c r="H127" s="13">
        <f>F127</f>
        <v>2</v>
      </c>
      <c r="I127" s="20"/>
    </row>
    <row r="128" spans="1:9" ht="17.25" customHeight="1">
      <c r="A128" s="135"/>
      <c r="B128" s="144" t="s">
        <v>27</v>
      </c>
      <c r="C128" s="145"/>
      <c r="D128" s="14"/>
      <c r="E128" s="13" t="s">
        <v>65</v>
      </c>
      <c r="F128" s="13"/>
      <c r="G128" s="19"/>
      <c r="H128" s="13"/>
      <c r="I128" s="20"/>
    </row>
    <row r="129" spans="1:9" ht="29.25" customHeight="1">
      <c r="A129" s="135"/>
      <c r="B129" s="160" t="s">
        <v>149</v>
      </c>
      <c r="C129" s="161"/>
      <c r="D129" s="14" t="s">
        <v>66</v>
      </c>
      <c r="E129" s="13" t="s">
        <v>62</v>
      </c>
      <c r="F129" s="26">
        <f>F123/12</f>
        <v>168000</v>
      </c>
      <c r="G129" s="19"/>
      <c r="H129" s="26">
        <f>F129</f>
        <v>168000</v>
      </c>
      <c r="I129" s="20"/>
    </row>
    <row r="130" spans="1:9" ht="18" customHeight="1">
      <c r="A130" s="135"/>
      <c r="B130" s="144" t="s">
        <v>28</v>
      </c>
      <c r="C130" s="145"/>
      <c r="D130" s="14"/>
      <c r="E130" s="13" t="s">
        <v>65</v>
      </c>
      <c r="F130" s="13"/>
      <c r="G130" s="19"/>
      <c r="H130" s="13"/>
      <c r="I130" s="20"/>
    </row>
    <row r="131" spans="1:9" ht="27.75" customHeight="1">
      <c r="A131" s="135"/>
      <c r="B131" s="160" t="s">
        <v>150</v>
      </c>
      <c r="C131" s="161"/>
      <c r="D131" s="14" t="s">
        <v>63</v>
      </c>
      <c r="E131" s="13" t="s">
        <v>62</v>
      </c>
      <c r="F131" s="24">
        <v>100</v>
      </c>
      <c r="G131" s="15"/>
      <c r="H131" s="24">
        <f>F131</f>
        <v>100</v>
      </c>
      <c r="I131" s="20"/>
    </row>
    <row r="132" spans="1:9" ht="32.25" customHeight="1">
      <c r="A132" s="35" t="s">
        <v>9</v>
      </c>
      <c r="B132" s="208" t="s">
        <v>71</v>
      </c>
      <c r="C132" s="209"/>
      <c r="D132" s="17" t="s">
        <v>66</v>
      </c>
      <c r="E132" s="17"/>
      <c r="F132" s="136">
        <v>5860400</v>
      </c>
      <c r="G132" s="36"/>
      <c r="H132" s="121">
        <f>F132</f>
        <v>5860400</v>
      </c>
      <c r="I132" s="122"/>
    </row>
    <row r="133" spans="1:9" ht="16.5" customHeight="1">
      <c r="A133" s="37"/>
      <c r="B133" s="198" t="s">
        <v>25</v>
      </c>
      <c r="C133" s="199"/>
      <c r="D133" s="14"/>
      <c r="E133" s="13" t="s">
        <v>65</v>
      </c>
      <c r="F133" s="13"/>
      <c r="G133" s="15"/>
      <c r="H133" s="15"/>
      <c r="I133" s="21"/>
    </row>
    <row r="134" spans="1:9" ht="30" customHeight="1">
      <c r="A134" s="37"/>
      <c r="B134" s="160" t="s">
        <v>99</v>
      </c>
      <c r="C134" s="161"/>
      <c r="D134" s="14" t="s">
        <v>100</v>
      </c>
      <c r="E134" s="13" t="s">
        <v>62</v>
      </c>
      <c r="F134" s="33">
        <v>6199</v>
      </c>
      <c r="G134" s="34"/>
      <c r="H134" s="34">
        <f>F134</f>
        <v>6199</v>
      </c>
      <c r="I134" s="22"/>
    </row>
    <row r="135" spans="1:9" ht="21.75" customHeight="1">
      <c r="A135" s="37"/>
      <c r="B135" s="144" t="s">
        <v>26</v>
      </c>
      <c r="C135" s="145"/>
      <c r="D135" s="14"/>
      <c r="E135" s="13" t="s">
        <v>65</v>
      </c>
      <c r="F135" s="13"/>
      <c r="G135" s="15"/>
      <c r="H135" s="18"/>
      <c r="I135" s="21"/>
    </row>
    <row r="136" spans="1:9" ht="30.75" customHeight="1">
      <c r="A136" s="37"/>
      <c r="B136" s="200" t="s">
        <v>159</v>
      </c>
      <c r="C136" s="201"/>
      <c r="D136" s="14" t="s">
        <v>100</v>
      </c>
      <c r="E136" s="13" t="s">
        <v>62</v>
      </c>
      <c r="F136" s="33">
        <v>550</v>
      </c>
      <c r="G136" s="34"/>
      <c r="H136" s="34">
        <f aca="true" t="shared" si="5" ref="H136:H144">F136</f>
        <v>550</v>
      </c>
      <c r="I136" s="71">
        <f>F136*F140</f>
        <v>4331948.5</v>
      </c>
    </row>
    <row r="137" spans="1:9" ht="30.75" customHeight="1">
      <c r="A137" s="37"/>
      <c r="B137" s="200" t="s">
        <v>160</v>
      </c>
      <c r="C137" s="201"/>
      <c r="D137" s="14" t="s">
        <v>100</v>
      </c>
      <c r="E137" s="13" t="s">
        <v>62</v>
      </c>
      <c r="F137" s="33">
        <v>600</v>
      </c>
      <c r="G137" s="34"/>
      <c r="H137" s="34">
        <f>F137</f>
        <v>600</v>
      </c>
      <c r="I137" s="71">
        <f>F137*F141</f>
        <v>1451052</v>
      </c>
    </row>
    <row r="138" spans="1:9" ht="30.75" customHeight="1">
      <c r="A138" s="37"/>
      <c r="B138" s="200" t="s">
        <v>161</v>
      </c>
      <c r="C138" s="201"/>
      <c r="D138" s="14" t="s">
        <v>100</v>
      </c>
      <c r="E138" s="13" t="s">
        <v>62</v>
      </c>
      <c r="F138" s="33">
        <v>100</v>
      </c>
      <c r="G138" s="34"/>
      <c r="H138" s="34">
        <f t="shared" si="5"/>
        <v>100</v>
      </c>
      <c r="I138" s="71">
        <f>F138*F142</f>
        <v>77399</v>
      </c>
    </row>
    <row r="139" spans="1:9" ht="18.75" customHeight="1">
      <c r="A139" s="37"/>
      <c r="B139" s="144" t="s">
        <v>27</v>
      </c>
      <c r="C139" s="145"/>
      <c r="D139" s="14"/>
      <c r="E139" s="13" t="s">
        <v>65</v>
      </c>
      <c r="F139" s="13"/>
      <c r="G139" s="18"/>
      <c r="H139" s="18"/>
      <c r="I139" s="72">
        <f>I136+I137+I138</f>
        <v>5860399.5</v>
      </c>
    </row>
    <row r="140" spans="1:9" ht="32.25" customHeight="1">
      <c r="A140" s="37"/>
      <c r="B140" s="206" t="s">
        <v>162</v>
      </c>
      <c r="C140" s="207"/>
      <c r="D140" s="17" t="s">
        <v>101</v>
      </c>
      <c r="E140" s="13" t="s">
        <v>62</v>
      </c>
      <c r="F140" s="24">
        <v>7876.27</v>
      </c>
      <c r="G140" s="15"/>
      <c r="H140" s="15">
        <f t="shared" si="5"/>
        <v>7876.27</v>
      </c>
      <c r="I140" s="21"/>
    </row>
    <row r="141" spans="1:9" ht="26.25" customHeight="1">
      <c r="A141" s="37"/>
      <c r="B141" s="206" t="s">
        <v>163</v>
      </c>
      <c r="C141" s="207"/>
      <c r="D141" s="17" t="s">
        <v>101</v>
      </c>
      <c r="E141" s="13" t="s">
        <v>62</v>
      </c>
      <c r="F141" s="24">
        <v>2418.42</v>
      </c>
      <c r="G141" s="15"/>
      <c r="H141" s="15">
        <f t="shared" si="5"/>
        <v>2418.42</v>
      </c>
      <c r="I141" s="21"/>
    </row>
    <row r="142" spans="1:9" ht="30.75" customHeight="1">
      <c r="A142" s="37"/>
      <c r="B142" s="206" t="s">
        <v>164</v>
      </c>
      <c r="C142" s="207"/>
      <c r="D142" s="17" t="s">
        <v>101</v>
      </c>
      <c r="E142" s="13" t="s">
        <v>62</v>
      </c>
      <c r="F142" s="24">
        <v>773.99</v>
      </c>
      <c r="G142" s="15"/>
      <c r="H142" s="15">
        <f t="shared" si="5"/>
        <v>773.99</v>
      </c>
      <c r="I142" s="21"/>
    </row>
    <row r="143" spans="1:9" ht="20.25" customHeight="1">
      <c r="A143" s="37"/>
      <c r="B143" s="144" t="s">
        <v>28</v>
      </c>
      <c r="C143" s="145"/>
      <c r="D143" s="14"/>
      <c r="E143" s="13" t="s">
        <v>65</v>
      </c>
      <c r="F143" s="13"/>
      <c r="G143" s="15"/>
      <c r="H143" s="18"/>
      <c r="I143" s="22"/>
    </row>
    <row r="144" spans="1:9" ht="45" customHeight="1">
      <c r="A144" s="16"/>
      <c r="B144" s="160" t="s">
        <v>74</v>
      </c>
      <c r="C144" s="161"/>
      <c r="D144" s="14" t="s">
        <v>63</v>
      </c>
      <c r="E144" s="73" t="s">
        <v>62</v>
      </c>
      <c r="F144" s="24">
        <f>F136/F134*100</f>
        <v>8.872398773995807</v>
      </c>
      <c r="G144" s="14"/>
      <c r="H144" s="15">
        <f t="shared" si="5"/>
        <v>8.872398773995807</v>
      </c>
      <c r="I144" s="21"/>
    </row>
    <row r="145" spans="1:9" ht="45" customHeight="1">
      <c r="A145" s="35" t="s">
        <v>12</v>
      </c>
      <c r="B145" s="144" t="s">
        <v>170</v>
      </c>
      <c r="C145" s="145"/>
      <c r="D145" s="17" t="s">
        <v>66</v>
      </c>
      <c r="E145" s="17"/>
      <c r="F145" s="136">
        <v>1107600</v>
      </c>
      <c r="G145" s="36"/>
      <c r="H145" s="121">
        <f>F145</f>
        <v>1107600</v>
      </c>
      <c r="I145" s="21"/>
    </row>
    <row r="146" spans="1:9" ht="14.25" customHeight="1">
      <c r="A146" s="37"/>
      <c r="B146" s="198" t="s">
        <v>25</v>
      </c>
      <c r="C146" s="199"/>
      <c r="D146" s="14"/>
      <c r="E146" s="13" t="s">
        <v>65</v>
      </c>
      <c r="F146" s="13"/>
      <c r="G146" s="15"/>
      <c r="H146" s="15"/>
      <c r="I146" s="21"/>
    </row>
    <row r="147" spans="1:9" ht="28.5" customHeight="1">
      <c r="A147" s="37"/>
      <c r="B147" s="202" t="s">
        <v>172</v>
      </c>
      <c r="C147" s="203"/>
      <c r="D147" s="44" t="s">
        <v>171</v>
      </c>
      <c r="E147" s="25" t="s">
        <v>62</v>
      </c>
      <c r="F147" s="59">
        <v>39</v>
      </c>
      <c r="G147" s="60"/>
      <c r="H147" s="60">
        <f>F147</f>
        <v>39</v>
      </c>
      <c r="I147" s="21"/>
    </row>
    <row r="148" spans="1:9" ht="16.5" customHeight="1">
      <c r="A148" s="37"/>
      <c r="B148" s="158" t="s">
        <v>26</v>
      </c>
      <c r="C148" s="159"/>
      <c r="D148" s="44"/>
      <c r="E148" s="25" t="s">
        <v>65</v>
      </c>
      <c r="F148" s="25"/>
      <c r="G148" s="45"/>
      <c r="H148" s="48"/>
      <c r="I148" s="21"/>
    </row>
    <row r="149" spans="1:9" ht="28.5" customHeight="1">
      <c r="A149" s="37"/>
      <c r="B149" s="196" t="s">
        <v>173</v>
      </c>
      <c r="C149" s="197"/>
      <c r="D149" s="44" t="s">
        <v>171</v>
      </c>
      <c r="E149" s="25" t="s">
        <v>62</v>
      </c>
      <c r="F149" s="59">
        <v>4</v>
      </c>
      <c r="G149" s="60"/>
      <c r="H149" s="60">
        <f>F149</f>
        <v>4</v>
      </c>
      <c r="I149" s="21"/>
    </row>
    <row r="150" spans="1:9" ht="30.75" customHeight="1">
      <c r="A150" s="37"/>
      <c r="B150" s="196" t="s">
        <v>181</v>
      </c>
      <c r="C150" s="197"/>
      <c r="D150" s="44" t="s">
        <v>171</v>
      </c>
      <c r="E150" s="25" t="s">
        <v>62</v>
      </c>
      <c r="F150" s="59">
        <v>29</v>
      </c>
      <c r="G150" s="60"/>
      <c r="H150" s="60">
        <f>F150</f>
        <v>29</v>
      </c>
      <c r="I150" s="21"/>
    </row>
    <row r="151" spans="1:9" ht="33.75" customHeight="1">
      <c r="A151" s="37"/>
      <c r="B151" s="196" t="s">
        <v>174</v>
      </c>
      <c r="C151" s="197"/>
      <c r="D151" s="44" t="s">
        <v>171</v>
      </c>
      <c r="E151" s="25" t="s">
        <v>62</v>
      </c>
      <c r="F151" s="59">
        <v>30</v>
      </c>
      <c r="G151" s="60"/>
      <c r="H151" s="60">
        <f>F151</f>
        <v>30</v>
      </c>
      <c r="I151" s="21"/>
    </row>
    <row r="152" spans="1:9" ht="20.25" customHeight="1">
      <c r="A152" s="37"/>
      <c r="B152" s="158" t="s">
        <v>27</v>
      </c>
      <c r="C152" s="159"/>
      <c r="D152" s="44"/>
      <c r="E152" s="25" t="s">
        <v>65</v>
      </c>
      <c r="F152" s="25"/>
      <c r="G152" s="48"/>
      <c r="H152" s="48"/>
      <c r="I152" s="21"/>
    </row>
    <row r="153" spans="1:9" ht="32.25" customHeight="1">
      <c r="A153" s="37"/>
      <c r="B153" s="202" t="s">
        <v>180</v>
      </c>
      <c r="C153" s="203"/>
      <c r="D153" s="42" t="s">
        <v>175</v>
      </c>
      <c r="E153" s="69" t="s">
        <v>62</v>
      </c>
      <c r="F153" s="19">
        <v>63600</v>
      </c>
      <c r="G153" s="47"/>
      <c r="H153" s="47">
        <f>F153</f>
        <v>63600</v>
      </c>
      <c r="I153" s="70">
        <f>F153*F149</f>
        <v>254400</v>
      </c>
    </row>
    <row r="154" spans="1:9" ht="31.5" customHeight="1">
      <c r="A154" s="37"/>
      <c r="B154" s="202" t="s">
        <v>182</v>
      </c>
      <c r="C154" s="203"/>
      <c r="D154" s="42" t="s">
        <v>175</v>
      </c>
      <c r="E154" s="69" t="s">
        <v>62</v>
      </c>
      <c r="F154" s="19">
        <v>10800</v>
      </c>
      <c r="G154" s="47"/>
      <c r="H154" s="47">
        <f>F154</f>
        <v>10800</v>
      </c>
      <c r="I154" s="70">
        <f>F154*F150</f>
        <v>313200</v>
      </c>
    </row>
    <row r="155" spans="1:10" ht="31.5" customHeight="1">
      <c r="A155" s="37"/>
      <c r="B155" s="202" t="s">
        <v>176</v>
      </c>
      <c r="C155" s="203"/>
      <c r="D155" s="42" t="s">
        <v>175</v>
      </c>
      <c r="E155" s="69" t="s">
        <v>62</v>
      </c>
      <c r="F155" s="20">
        <v>18000</v>
      </c>
      <c r="G155" s="47"/>
      <c r="H155" s="47">
        <f>F155</f>
        <v>18000</v>
      </c>
      <c r="I155" s="70">
        <f>F155*F151</f>
        <v>540000</v>
      </c>
      <c r="J155" s="20"/>
    </row>
    <row r="156" spans="1:9" ht="15.75" customHeight="1">
      <c r="A156" s="37"/>
      <c r="B156" s="158" t="s">
        <v>28</v>
      </c>
      <c r="C156" s="159"/>
      <c r="D156" s="44"/>
      <c r="E156" s="25" t="s">
        <v>65</v>
      </c>
      <c r="F156" s="25"/>
      <c r="G156" s="45"/>
      <c r="H156" s="48"/>
      <c r="I156" s="70"/>
    </row>
    <row r="157" spans="1:10" ht="60.75" customHeight="1">
      <c r="A157" s="16"/>
      <c r="B157" s="151" t="s">
        <v>178</v>
      </c>
      <c r="C157" s="152"/>
      <c r="D157" s="44" t="s">
        <v>63</v>
      </c>
      <c r="E157" s="69" t="s">
        <v>62</v>
      </c>
      <c r="F157" s="24">
        <v>100</v>
      </c>
      <c r="G157" s="15"/>
      <c r="H157" s="24">
        <f>F157</f>
        <v>100</v>
      </c>
      <c r="I157" s="137">
        <f>I153+I154+I155</f>
        <v>1107600</v>
      </c>
      <c r="J157" s="107"/>
    </row>
    <row r="158" spans="1:9" ht="21" customHeight="1">
      <c r="A158" s="35" t="s">
        <v>19</v>
      </c>
      <c r="B158" s="144" t="s">
        <v>167</v>
      </c>
      <c r="C158" s="145"/>
      <c r="D158" s="17" t="s">
        <v>66</v>
      </c>
      <c r="E158" s="17"/>
      <c r="F158" s="136">
        <f>81400000-65420000-456500-478600-77030-50920-95000-13316950</f>
        <v>1505000</v>
      </c>
      <c r="G158" s="36"/>
      <c r="H158" s="121">
        <f>F158</f>
        <v>1505000</v>
      </c>
      <c r="I158" s="107">
        <f>F67+F80+F89+F100+F109+F123+F132+F145+F158</f>
        <v>125924250</v>
      </c>
    </row>
    <row r="159" spans="1:9" ht="35.25" customHeight="1">
      <c r="A159" s="181" t="s">
        <v>129</v>
      </c>
      <c r="B159" s="181"/>
      <c r="C159" s="181"/>
      <c r="D159" s="181"/>
      <c r="E159" s="138"/>
      <c r="F159" s="139"/>
      <c r="G159" s="163" t="s">
        <v>122</v>
      </c>
      <c r="H159" s="163"/>
      <c r="I159" s="107"/>
    </row>
    <row r="160" spans="1:9" ht="18.75" customHeight="1">
      <c r="A160" s="81"/>
      <c r="B160" s="79"/>
      <c r="C160" s="79"/>
      <c r="E160" s="140" t="s">
        <v>29</v>
      </c>
      <c r="G160" s="178" t="s">
        <v>30</v>
      </c>
      <c r="H160" s="178"/>
      <c r="I160" s="141"/>
    </row>
    <row r="161" spans="1:9" ht="15.75" customHeight="1">
      <c r="A161" s="164" t="s">
        <v>31</v>
      </c>
      <c r="B161" s="164"/>
      <c r="C161" s="142"/>
      <c r="D161" s="96"/>
      <c r="E161" s="140"/>
      <c r="G161" s="87"/>
      <c r="H161" s="87"/>
      <c r="I161" s="87"/>
    </row>
    <row r="162" spans="1:5" ht="15.75" customHeight="1">
      <c r="A162" s="146" t="s">
        <v>123</v>
      </c>
      <c r="B162" s="146"/>
      <c r="C162" s="146"/>
      <c r="D162" s="146"/>
      <c r="E162" s="146"/>
    </row>
    <row r="163" spans="1:9" ht="31.5" customHeight="1">
      <c r="A163" s="179" t="s">
        <v>124</v>
      </c>
      <c r="B163" s="179"/>
      <c r="C163" s="179"/>
      <c r="D163" s="179"/>
      <c r="E163" s="138"/>
      <c r="F163" s="139"/>
      <c r="G163" s="163" t="s">
        <v>60</v>
      </c>
      <c r="H163" s="163"/>
      <c r="I163" s="141"/>
    </row>
    <row r="164" spans="1:9" ht="15.75" customHeight="1">
      <c r="A164" s="81"/>
      <c r="B164" s="79"/>
      <c r="C164" s="79"/>
      <c r="D164" s="79"/>
      <c r="E164" s="140" t="s">
        <v>29</v>
      </c>
      <c r="G164" s="178" t="s">
        <v>30</v>
      </c>
      <c r="H164" s="178"/>
      <c r="I164" s="87"/>
    </row>
    <row r="165" spans="2:4" ht="15.75">
      <c r="B165" s="77" t="s">
        <v>125</v>
      </c>
      <c r="D165" s="79"/>
    </row>
    <row r="166" ht="15.75">
      <c r="D166" s="79"/>
    </row>
    <row r="167" spans="2:4" ht="15.75">
      <c r="B167" s="77" t="s">
        <v>126</v>
      </c>
      <c r="D167" s="79"/>
    </row>
  </sheetData>
  <sheetProtection/>
  <mergeCells count="160">
    <mergeCell ref="B156:C156"/>
    <mergeCell ref="B148:C148"/>
    <mergeCell ref="B149:C149"/>
    <mergeCell ref="B145:C145"/>
    <mergeCell ref="B146:C146"/>
    <mergeCell ref="B147:C147"/>
    <mergeCell ref="B55:C55"/>
    <mergeCell ref="B157:C157"/>
    <mergeCell ref="B151:C151"/>
    <mergeCell ref="B152:C152"/>
    <mergeCell ref="B153:C153"/>
    <mergeCell ref="B154:C154"/>
    <mergeCell ref="B155:C155"/>
    <mergeCell ref="B144:C144"/>
    <mergeCell ref="B132:C132"/>
    <mergeCell ref="B133:C133"/>
    <mergeCell ref="B134:C134"/>
    <mergeCell ref="B117:C117"/>
    <mergeCell ref="B150:C150"/>
    <mergeCell ref="B137:C137"/>
    <mergeCell ref="B138:C138"/>
    <mergeCell ref="B139:C139"/>
    <mergeCell ref="B140:C140"/>
    <mergeCell ref="B131:C131"/>
    <mergeCell ref="B104:C104"/>
    <mergeCell ref="B135:C135"/>
    <mergeCell ref="B136:C136"/>
    <mergeCell ref="B115:C115"/>
    <mergeCell ref="B116:C116"/>
    <mergeCell ref="B143:C143"/>
    <mergeCell ref="B141:C141"/>
    <mergeCell ref="B142:C142"/>
    <mergeCell ref="B129:C129"/>
    <mergeCell ref="B130:C130"/>
    <mergeCell ref="B81:C81"/>
    <mergeCell ref="B82:C82"/>
    <mergeCell ref="B83:C83"/>
    <mergeCell ref="B89:C89"/>
    <mergeCell ref="B101:C101"/>
    <mergeCell ref="B93:C93"/>
    <mergeCell ref="B99:C99"/>
    <mergeCell ref="B108:C108"/>
    <mergeCell ref="B105:C105"/>
    <mergeCell ref="B106:C106"/>
    <mergeCell ref="B112:C112"/>
    <mergeCell ref="B118:C118"/>
    <mergeCell ref="B119:C119"/>
    <mergeCell ref="B76:C76"/>
    <mergeCell ref="B77:C77"/>
    <mergeCell ref="B78:C78"/>
    <mergeCell ref="B79:C79"/>
    <mergeCell ref="B126:C126"/>
    <mergeCell ref="B109:C109"/>
    <mergeCell ref="B110:C110"/>
    <mergeCell ref="B111:C111"/>
    <mergeCell ref="B113:C113"/>
    <mergeCell ref="B80:C80"/>
    <mergeCell ref="B59:C59"/>
    <mergeCell ref="B91:C91"/>
    <mergeCell ref="B92:C92"/>
    <mergeCell ref="B88:C88"/>
    <mergeCell ref="A61:C61"/>
    <mergeCell ref="B94:C94"/>
    <mergeCell ref="B90:C90"/>
    <mergeCell ref="B71:C71"/>
    <mergeCell ref="B72:C72"/>
    <mergeCell ref="B73:C73"/>
    <mergeCell ref="B69:C69"/>
    <mergeCell ref="B100:C100"/>
    <mergeCell ref="B86:C86"/>
    <mergeCell ref="B87:C87"/>
    <mergeCell ref="B84:C84"/>
    <mergeCell ref="B85:C85"/>
    <mergeCell ref="B95:C95"/>
    <mergeCell ref="B98:C98"/>
    <mergeCell ref="B74:C74"/>
    <mergeCell ref="B75:C75"/>
    <mergeCell ref="B37:C37"/>
    <mergeCell ref="B58:C58"/>
    <mergeCell ref="B57:C57"/>
    <mergeCell ref="B65:C65"/>
    <mergeCell ref="B66:C66"/>
    <mergeCell ref="B70:C70"/>
    <mergeCell ref="B39:C39"/>
    <mergeCell ref="B41:C41"/>
    <mergeCell ref="B46:C46"/>
    <mergeCell ref="B45:C45"/>
    <mergeCell ref="D17:G17"/>
    <mergeCell ref="D20:F20"/>
    <mergeCell ref="B23:H23"/>
    <mergeCell ref="B24:H24"/>
    <mergeCell ref="B29:E29"/>
    <mergeCell ref="B40:C40"/>
    <mergeCell ref="D19:G19"/>
    <mergeCell ref="E21:F21"/>
    <mergeCell ref="E22:F22"/>
    <mergeCell ref="B36:C36"/>
    <mergeCell ref="E1:F1"/>
    <mergeCell ref="E7:F7"/>
    <mergeCell ref="E8:F8"/>
    <mergeCell ref="E9:H9"/>
    <mergeCell ref="E10:H10"/>
    <mergeCell ref="E11:H11"/>
    <mergeCell ref="D18:F18"/>
    <mergeCell ref="G163:H163"/>
    <mergeCell ref="G164:H164"/>
    <mergeCell ref="A163:D163"/>
    <mergeCell ref="G160:H160"/>
    <mergeCell ref="B28:H28"/>
    <mergeCell ref="B31:H31"/>
    <mergeCell ref="A159:D159"/>
    <mergeCell ref="A49:A50"/>
    <mergeCell ref="B53:C53"/>
    <mergeCell ref="A17:A18"/>
    <mergeCell ref="A19:A20"/>
    <mergeCell ref="B44:C44"/>
    <mergeCell ref="B42:C42"/>
    <mergeCell ref="B43:C43"/>
    <mergeCell ref="A47:C47"/>
    <mergeCell ref="B25:H25"/>
    <mergeCell ref="B26:H26"/>
    <mergeCell ref="B27:H27"/>
    <mergeCell ref="C19:C20"/>
    <mergeCell ref="A13:H13"/>
    <mergeCell ref="A14:H14"/>
    <mergeCell ref="G159:H159"/>
    <mergeCell ref="A161:B161"/>
    <mergeCell ref="A162:E162"/>
    <mergeCell ref="B32:H32"/>
    <mergeCell ref="B34:H34"/>
    <mergeCell ref="B63:H63"/>
    <mergeCell ref="B54:C54"/>
    <mergeCell ref="B128:C128"/>
    <mergeCell ref="B103:C103"/>
    <mergeCell ref="B102:C102"/>
    <mergeCell ref="B123:C123"/>
    <mergeCell ref="B124:C124"/>
    <mergeCell ref="B125:C125"/>
    <mergeCell ref="B127:C127"/>
    <mergeCell ref="B107:C107"/>
    <mergeCell ref="B121:C121"/>
    <mergeCell ref="B120:C120"/>
    <mergeCell ref="B122:C122"/>
    <mergeCell ref="B68:C68"/>
    <mergeCell ref="L61:M61"/>
    <mergeCell ref="L62:M62"/>
    <mergeCell ref="L63:M63"/>
    <mergeCell ref="L64:M64"/>
    <mergeCell ref="B60:C60"/>
    <mergeCell ref="B67:C67"/>
    <mergeCell ref="B158:C158"/>
    <mergeCell ref="B49:H49"/>
    <mergeCell ref="J24:K24"/>
    <mergeCell ref="L56:M56"/>
    <mergeCell ref="L57:M57"/>
    <mergeCell ref="L58:M58"/>
    <mergeCell ref="L59:M59"/>
    <mergeCell ref="B38:C38"/>
    <mergeCell ref="K25:N25"/>
    <mergeCell ref="B56:C56"/>
  </mergeCells>
  <printOptions/>
  <pageMargins left="0.11811023622047245" right="0.07874015748031496" top="0.11811023622047245" bottom="0.07874015748031496" header="0" footer="0"/>
  <pageSetup horizontalDpi="600" verticalDpi="600" orientation="landscape" paperSize="9" r:id="rId1"/>
  <rowBreaks count="8" manualBreakCount="8">
    <brk id="23" max="7" man="1"/>
    <brk id="40" max="7" man="1"/>
    <brk id="57" max="7" man="1"/>
    <brk id="77" max="7" man="1"/>
    <brk id="97" max="7" man="1"/>
    <brk id="116" max="7" man="1"/>
    <brk id="134" max="7" man="1"/>
    <brk id="1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214" t="s">
        <v>35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15.75">
      <c r="A2" s="214" t="s">
        <v>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ht="15.75">
      <c r="A3" s="210" t="s">
        <v>1</v>
      </c>
      <c r="B3" s="5"/>
      <c r="C3" s="1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15" customHeight="1">
      <c r="A4" s="210"/>
      <c r="B4" s="6" t="s">
        <v>2</v>
      </c>
      <c r="C4" s="1"/>
      <c r="E4" s="216" t="s">
        <v>33</v>
      </c>
      <c r="F4" s="216"/>
      <c r="G4" s="216"/>
      <c r="H4" s="216"/>
      <c r="I4" s="216"/>
      <c r="J4" s="216"/>
      <c r="K4" s="216"/>
      <c r="L4" s="216"/>
      <c r="M4" s="216"/>
    </row>
    <row r="5" spans="1:13" ht="15.75">
      <c r="A5" s="210" t="s">
        <v>3</v>
      </c>
      <c r="B5" s="5"/>
      <c r="C5" s="1"/>
      <c r="E5" s="215"/>
      <c r="F5" s="215"/>
      <c r="G5" s="215"/>
      <c r="H5" s="215"/>
      <c r="I5" s="215"/>
      <c r="J5" s="215"/>
      <c r="K5" s="215"/>
      <c r="L5" s="215"/>
      <c r="M5" s="215"/>
    </row>
    <row r="6" spans="1:13" ht="15" customHeight="1">
      <c r="A6" s="210"/>
      <c r="B6" s="6" t="s">
        <v>2</v>
      </c>
      <c r="C6" s="1"/>
      <c r="E6" s="217" t="s">
        <v>32</v>
      </c>
      <c r="F6" s="217"/>
      <c r="G6" s="217"/>
      <c r="H6" s="217"/>
      <c r="I6" s="217"/>
      <c r="J6" s="217"/>
      <c r="K6" s="217"/>
      <c r="L6" s="217"/>
      <c r="M6" s="217"/>
    </row>
    <row r="7" spans="1:13" ht="15.75">
      <c r="A7" s="210" t="s">
        <v>4</v>
      </c>
      <c r="B7" s="5"/>
      <c r="C7" s="5"/>
      <c r="E7" s="215"/>
      <c r="F7" s="215"/>
      <c r="G7" s="215"/>
      <c r="H7" s="215"/>
      <c r="I7" s="215"/>
      <c r="J7" s="215"/>
      <c r="K7" s="215"/>
      <c r="L7" s="215"/>
      <c r="M7" s="215"/>
    </row>
    <row r="8" spans="1:13" ht="15" customHeight="1">
      <c r="A8" s="210"/>
      <c r="B8" s="7" t="s">
        <v>2</v>
      </c>
      <c r="C8" s="7" t="s">
        <v>5</v>
      </c>
      <c r="E8" s="216" t="s">
        <v>34</v>
      </c>
      <c r="F8" s="216"/>
      <c r="G8" s="216"/>
      <c r="H8" s="216"/>
      <c r="I8" s="216"/>
      <c r="J8" s="216"/>
      <c r="K8" s="216"/>
      <c r="L8" s="216"/>
      <c r="M8" s="216"/>
    </row>
    <row r="9" spans="1:4" ht="15.75">
      <c r="A9" s="210" t="s">
        <v>6</v>
      </c>
      <c r="B9" s="211" t="s">
        <v>37</v>
      </c>
      <c r="C9" s="211"/>
      <c r="D9" s="211"/>
    </row>
    <row r="10" spans="1:4" ht="15.75">
      <c r="A10" s="210"/>
      <c r="B10" s="211" t="s">
        <v>14</v>
      </c>
      <c r="C10" s="211"/>
      <c r="D10" s="211"/>
    </row>
    <row r="11" ht="15.75">
      <c r="A11" s="4"/>
    </row>
    <row r="12" ht="15.75">
      <c r="A12" s="4"/>
    </row>
    <row r="14" spans="2:10" ht="15.75">
      <c r="B14" s="212" t="s">
        <v>38</v>
      </c>
      <c r="C14" s="212"/>
      <c r="D14" s="212"/>
      <c r="E14" s="212" t="s">
        <v>39</v>
      </c>
      <c r="F14" s="212"/>
      <c r="G14" s="212"/>
      <c r="H14" s="212" t="s">
        <v>40</v>
      </c>
      <c r="I14" s="212"/>
      <c r="J14" s="212"/>
    </row>
    <row r="15" spans="2:10" ht="31.5">
      <c r="B15" s="8" t="s">
        <v>41</v>
      </c>
      <c r="C15" s="8" t="s">
        <v>42</v>
      </c>
      <c r="D15" s="8" t="s">
        <v>43</v>
      </c>
      <c r="E15" s="8" t="s">
        <v>41</v>
      </c>
      <c r="F15" s="8" t="s">
        <v>42</v>
      </c>
      <c r="G15" s="8" t="s">
        <v>43</v>
      </c>
      <c r="H15" s="8" t="s">
        <v>41</v>
      </c>
      <c r="I15" s="8" t="s">
        <v>42</v>
      </c>
      <c r="J15" s="8" t="s">
        <v>43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210" t="s">
        <v>7</v>
      </c>
      <c r="B22" s="213" t="s">
        <v>13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</row>
    <row r="23" spans="1:2" ht="15.75">
      <c r="A23" s="210"/>
      <c r="B23" s="1" t="s">
        <v>14</v>
      </c>
    </row>
    <row r="24" ht="15.75">
      <c r="A24" s="4"/>
    </row>
    <row r="25" spans="1:11" ht="79.5" customHeight="1">
      <c r="A25" s="212" t="s">
        <v>53</v>
      </c>
      <c r="B25" s="212" t="s">
        <v>52</v>
      </c>
      <c r="C25" s="212" t="s">
        <v>38</v>
      </c>
      <c r="D25" s="212"/>
      <c r="E25" s="212"/>
      <c r="F25" s="212" t="s">
        <v>39</v>
      </c>
      <c r="G25" s="212"/>
      <c r="H25" s="212"/>
      <c r="I25" s="212" t="s">
        <v>40</v>
      </c>
      <c r="J25" s="212"/>
      <c r="K25" s="212"/>
    </row>
    <row r="26" spans="1:11" ht="31.5">
      <c r="A26" s="212"/>
      <c r="B26" s="212"/>
      <c r="C26" s="8" t="s">
        <v>41</v>
      </c>
      <c r="D26" s="8" t="s">
        <v>42</v>
      </c>
      <c r="E26" s="8" t="s">
        <v>43</v>
      </c>
      <c r="F26" s="8" t="s">
        <v>41</v>
      </c>
      <c r="G26" s="8" t="s">
        <v>42</v>
      </c>
      <c r="H26" s="8" t="s">
        <v>43</v>
      </c>
      <c r="I26" s="8" t="s">
        <v>41</v>
      </c>
      <c r="J26" s="8" t="s">
        <v>42</v>
      </c>
      <c r="K26" s="8" t="s">
        <v>43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18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212" t="s">
        <v>44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</row>
    <row r="33" ht="15.75">
      <c r="A33" s="4"/>
    </row>
    <row r="34" ht="15.75">
      <c r="A34" s="4"/>
    </row>
    <row r="35" spans="1:13" ht="15.75">
      <c r="A35" s="210" t="s">
        <v>8</v>
      </c>
      <c r="B35" s="213" t="s">
        <v>45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</row>
    <row r="36" spans="1:2" ht="15.75">
      <c r="A36" s="210"/>
      <c r="B36" s="1" t="s">
        <v>14</v>
      </c>
    </row>
    <row r="37" ht="15.75">
      <c r="A37" s="4"/>
    </row>
    <row r="38" ht="15.75">
      <c r="A38" s="4"/>
    </row>
    <row r="39" spans="2:11" ht="15.75">
      <c r="B39" s="212" t="s">
        <v>20</v>
      </c>
      <c r="C39" s="212" t="s">
        <v>38</v>
      </c>
      <c r="D39" s="212"/>
      <c r="E39" s="212"/>
      <c r="F39" s="212" t="s">
        <v>39</v>
      </c>
      <c r="G39" s="212"/>
      <c r="H39" s="212"/>
      <c r="I39" s="212" t="s">
        <v>40</v>
      </c>
      <c r="J39" s="212"/>
      <c r="K39" s="212"/>
    </row>
    <row r="40" spans="2:11" ht="41.25" customHeight="1">
      <c r="B40" s="212"/>
      <c r="C40" s="8" t="s">
        <v>41</v>
      </c>
      <c r="D40" s="8" t="s">
        <v>42</v>
      </c>
      <c r="E40" s="8" t="s">
        <v>43</v>
      </c>
      <c r="F40" s="8" t="s">
        <v>41</v>
      </c>
      <c r="G40" s="8" t="s">
        <v>42</v>
      </c>
      <c r="H40" s="8" t="s">
        <v>43</v>
      </c>
      <c r="I40" s="8" t="s">
        <v>41</v>
      </c>
      <c r="J40" s="8" t="s">
        <v>42</v>
      </c>
      <c r="K40" s="8" t="s">
        <v>43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18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212" t="s">
        <v>44</v>
      </c>
      <c r="C45" s="212"/>
      <c r="D45" s="212"/>
      <c r="E45" s="212"/>
      <c r="F45" s="212"/>
      <c r="G45" s="212"/>
      <c r="H45" s="212"/>
      <c r="I45" s="212"/>
      <c r="J45" s="212"/>
      <c r="K45" s="212"/>
    </row>
    <row r="46" ht="15.75">
      <c r="A46" s="4"/>
    </row>
    <row r="47" ht="15.75">
      <c r="A47" s="4"/>
    </row>
    <row r="48" spans="1:13" ht="15.75">
      <c r="A48" s="3" t="s">
        <v>9</v>
      </c>
      <c r="B48" s="213" t="s">
        <v>46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</row>
    <row r="49" ht="15.75">
      <c r="A49" s="4"/>
    </row>
    <row r="50" ht="15.75">
      <c r="A50" s="4"/>
    </row>
    <row r="51" spans="1:13" ht="31.5" customHeight="1">
      <c r="A51" s="212" t="s">
        <v>54</v>
      </c>
      <c r="B51" s="212" t="s">
        <v>47</v>
      </c>
      <c r="C51" s="212" t="s">
        <v>23</v>
      </c>
      <c r="D51" s="212" t="s">
        <v>24</v>
      </c>
      <c r="E51" s="212" t="s">
        <v>38</v>
      </c>
      <c r="F51" s="212"/>
      <c r="G51" s="212"/>
      <c r="H51" s="212" t="s">
        <v>48</v>
      </c>
      <c r="I51" s="212"/>
      <c r="J51" s="212"/>
      <c r="K51" s="212" t="s">
        <v>40</v>
      </c>
      <c r="L51" s="212"/>
      <c r="M51" s="212"/>
    </row>
    <row r="52" spans="1:13" ht="15.75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</row>
    <row r="53" spans="1:13" ht="31.5">
      <c r="A53" s="212"/>
      <c r="B53" s="212"/>
      <c r="C53" s="212"/>
      <c r="D53" s="212"/>
      <c r="E53" s="8" t="s">
        <v>41</v>
      </c>
      <c r="F53" s="8" t="s">
        <v>42</v>
      </c>
      <c r="G53" s="8" t="s">
        <v>43</v>
      </c>
      <c r="H53" s="8" t="s">
        <v>41</v>
      </c>
      <c r="I53" s="8" t="s">
        <v>42</v>
      </c>
      <c r="J53" s="8" t="s">
        <v>43</v>
      </c>
      <c r="K53" s="8" t="s">
        <v>41</v>
      </c>
      <c r="L53" s="8" t="s">
        <v>42</v>
      </c>
      <c r="M53" s="8" t="s">
        <v>43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0" t="s">
        <v>49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212" t="s">
        <v>50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</row>
    <row r="58" spans="1:13" ht="15.75">
      <c r="A58" s="8">
        <v>2</v>
      </c>
      <c r="B58" s="9" t="s">
        <v>26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0" t="s">
        <v>49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212" t="s">
        <v>50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</row>
    <row r="61" spans="1:13" ht="15.75">
      <c r="A61" s="8">
        <v>3</v>
      </c>
      <c r="B61" s="9" t="s">
        <v>27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0" t="s">
        <v>49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212" t="s">
        <v>50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</row>
    <row r="64" spans="1:13" ht="15.75">
      <c r="A64" s="8">
        <v>4</v>
      </c>
      <c r="B64" s="9" t="s">
        <v>28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0" t="s">
        <v>49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212" t="s">
        <v>50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</row>
    <row r="67" spans="1:13" ht="15.75">
      <c r="A67" s="212" t="s">
        <v>51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</row>
    <row r="68" ht="15.75">
      <c r="A68" s="4"/>
    </row>
    <row r="69" ht="15.75">
      <c r="A69" s="4"/>
    </row>
    <row r="70" spans="1:13" ht="15.75">
      <c r="A70" s="213" t="s">
        <v>55</v>
      </c>
      <c r="B70" s="213"/>
      <c r="C70" s="213"/>
      <c r="D70" s="213"/>
      <c r="E70" s="213"/>
      <c r="F70" s="213"/>
      <c r="G70" s="213"/>
      <c r="H70" s="12"/>
      <c r="J70" s="218"/>
      <c r="K70" s="218"/>
      <c r="L70" s="218"/>
      <c r="M70" s="218"/>
    </row>
    <row r="71" spans="1:13" ht="15.75">
      <c r="A71" s="1"/>
      <c r="B71" s="3"/>
      <c r="C71" s="3"/>
      <c r="D71" s="1"/>
      <c r="H71" s="11" t="s">
        <v>29</v>
      </c>
      <c r="J71" s="219" t="s">
        <v>30</v>
      </c>
      <c r="K71" s="219"/>
      <c r="L71" s="219"/>
      <c r="M71" s="219"/>
    </row>
    <row r="72" spans="1:4" ht="15" customHeight="1">
      <c r="A72" s="2"/>
      <c r="D72" s="1"/>
    </row>
    <row r="73" spans="1:13" ht="15.75">
      <c r="A73" s="213" t="s">
        <v>56</v>
      </c>
      <c r="B73" s="213"/>
      <c r="C73" s="213"/>
      <c r="D73" s="213"/>
      <c r="E73" s="213"/>
      <c r="F73" s="213"/>
      <c r="G73" s="213"/>
      <c r="H73" s="12"/>
      <c r="J73" s="218"/>
      <c r="K73" s="218"/>
      <c r="L73" s="218"/>
      <c r="M73" s="218"/>
    </row>
    <row r="74" spans="1:13" ht="15.75" customHeight="1">
      <c r="A74" s="1"/>
      <c r="B74" s="1"/>
      <c r="C74" s="1"/>
      <c r="D74" s="1"/>
      <c r="E74" s="1"/>
      <c r="F74" s="1"/>
      <c r="G74" s="1"/>
      <c r="H74" s="11" t="s">
        <v>29</v>
      </c>
      <c r="J74" s="219" t="s">
        <v>30</v>
      </c>
      <c r="K74" s="219"/>
      <c r="L74" s="219"/>
      <c r="M74" s="219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2021-07-13T07:26:12Z</cp:lastPrinted>
  <dcterms:created xsi:type="dcterms:W3CDTF">2018-12-28T08:43:53Z</dcterms:created>
  <dcterms:modified xsi:type="dcterms:W3CDTF">2021-07-13T07:26:23Z</dcterms:modified>
  <cp:category/>
  <cp:version/>
  <cp:contentType/>
  <cp:contentStatus/>
</cp:coreProperties>
</file>