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'паспорт'!$A$1:$H$167</definedName>
  </definedNames>
  <calcPr fullCalcOnLoad="1"/>
</workbook>
</file>

<file path=xl/sharedStrings.xml><?xml version="1.0" encoding="utf-8"?>
<sst xmlns="http://schemas.openxmlformats.org/spreadsheetml/2006/main" count="357" uniqueCount="160">
  <si>
    <t>ЗАТВЕРДЖЕНО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</si>
  <si>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</si>
  <si>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</si>
  <si>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</si>
  <si>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</si>
  <si>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</si>
  <si>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</si>
  <si>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</si>
  <si>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</si>
  <si>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</si>
  <si>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</si>
  <si>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</si>
  <si>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</si>
  <si>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</si>
  <si>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</si>
  <si>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</si>
  <si>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</si>
  <si>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</si>
  <si>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</si>
  <si>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</si>
  <si>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</si>
  <si>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</si>
  <si>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</si>
  <si>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</si>
  <si>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</si>
  <si>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</si>
  <si>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</si>
  <si>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</si>
  <si>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</si>
  <si>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</si>
  <si>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</si>
  <si>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</si>
  <si>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</si>
  <si>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</si>
  <si>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</si>
  <si>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</si>
  <si>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</si>
  <si>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</si>
  <si>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</si>
  <si>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</si>
  <si>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</si>
  <si>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</si>
  <si>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</si>
  <si>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</si>
  <si>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</si>
  <si>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</si>
  <si>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</si>
  <si>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</si>
  <si>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</si>
  <si>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</si>
  <si>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</si>
  <si>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</si>
  <si>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</si>
  <si>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</si>
  <si>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</si>
  <si>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</si>
  <si>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</si>
  <si>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</si>
  <si>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</si>
  <si>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</si>
  <si>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</si>
  <si>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</si>
  <si>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</si>
  <si>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</si>
  <si>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</si>
  <si>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</si>
  <si>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</si>
  <si>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</si>
  <si>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</si>
  <si>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</si>
  <si>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</si>
  <si>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</si>
  <si>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</si>
  <si>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</si>
  <si>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</si>
  <si>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</si>
  <si>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</si>
  <si>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</si>
  <si>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</si>
  <si>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</si>
  <si>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</si>
  <si>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</si>
  <si>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</si>
  <si>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</si>
  <si>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</si>
  <si>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</si>
  <si>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</si>
  <si>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</si>
  <si>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</si>
  <si>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</si>
  <si>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</si>
  <si>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</si>
  <si>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</si>
  <si>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</si>
  <si>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</si>
  <si>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</si>
  <si>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</si>
  <si>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</si>
  <si>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</si>
  <si>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</si>
  <si>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</si>
  <si>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</si>
  <si>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</si>
  <si>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</si>
  <si>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</si>
  <si>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</si>
  <si>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</si>
  <si>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</si>
  <si>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</si>
  <si>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</si>
  <si>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</si>
  <si>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</si>
  <si>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</si>
  <si>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</si>
  <si>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</si>
  <si>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</si>
  <si>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</si>
  <si>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</si>
  <si>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</si>
  <si>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</si>
  <si>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</si>
  <si>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</si>
  <si>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</si>
  <si>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</si>
  <si>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</si>
  <si>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</si>
  <si>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</si>
  <si>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</si>
  <si>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</si>
  <si>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</si>
  <si>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</si>
  <si>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</si>
  <si>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</si>
  <si>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</si>
  <si>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</si>
  <si>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</si>
  <si>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</si>
  <si>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Об'єднані територіальні громади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</si>
  <si>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</si>
  <si>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</si>
  <si>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</si>
  <si>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</si>
  <si>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</si>
  <si>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</si>
  <si>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Облаштування прогулянкового маршруту</t>
  </si>
  <si>
    <t>грн./шт</t>
  </si>
  <si>
    <t>Вартість облаштування прогулянкового маршруту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</si>
  <si>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</si>
  <si>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</si>
  <si>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</si>
  <si>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</si>
  <si>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</si>
  <si>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</si>
  <si>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</si>
  <si>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</si>
  <si>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 від 08.07.2021 № 1081 "Про розмежування повноважень між виконавчими органами Львівської міської ради"</t>
    </r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</si>
  <si>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125 747 250,00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125 747 250,00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</si>
  <si>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В. Є. Іванов</t>
  </si>
  <si>
    <t>В. о. директора департаменту житлового  господарства та інфраструктури</t>
  </si>
  <si>
    <t>10.11.2021   N 482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</si>
</sst>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1" xfId="61" applyNumberFormat="1" applyFont="1" applyBorder="1" applyAlignment="1">
      <alignment horizontal="center" wrapText="1"/>
    </xf>
    <xf numFmtId="4" fontId="2" fillId="0" borderId="10" xfId="61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wrapText="1"/>
    </xf>
    <xf numFmtId="4" fontId="5" fillId="33" borderId="10" xfId="61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33" borderId="10" xfId="61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94" fontId="2" fillId="33" borderId="10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1" xfId="48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57421875" style="65" customWidth="1"/>
    <col min="2" max="2" width="24.7109375" style="65" customWidth="1"/>
    <col min="3" max="3" width="16.421875" style="65" customWidth="1"/>
    <col min="4" max="4" width="17.00390625" style="65" customWidth="1"/>
    <col min="5" max="5" width="20.7109375" style="65" customWidth="1"/>
    <col min="6" max="6" width="27.7109375" style="65" customWidth="1"/>
    <col min="7" max="7" width="11.57421875" style="65" customWidth="1"/>
    <col min="8" max="8" width="18.57421875" style="65" customWidth="1"/>
    <col min="9" max="9" width="16.140625" style="65" customWidth="1"/>
    <col min="10" max="10" width="22.57421875" style="65" customWidth="1"/>
    <col min="11" max="11" width="31.00390625" style="65" customWidth="1"/>
    <col min="12" max="16384" width="21.57421875" style="65" customWidth="1"/>
  </cols>
  <sheetData>
    <row r="1" spans="5:8" ht="15.75">
      <c r="E1" s="167" t="s">
        <v>0</v>
      </c>
      <c r="F1" s="167"/>
      <c r="G1" s="67"/>
      <c r="H1" s="68"/>
    </row>
    <row r="2" spans="5:8" ht="15.75">
      <c r="E2" s="65" t="s">
        <v>29</v>
      </c>
      <c r="F2" s="68"/>
      <c r="H2" s="68"/>
    </row>
    <row r="3" spans="5:8" ht="15.75">
      <c r="E3" s="65" t="s">
        <v>30</v>
      </c>
      <c r="F3" s="68"/>
      <c r="H3" s="68"/>
    </row>
    <row r="4" spans="5:8" ht="15.75">
      <c r="E4" s="65" t="s">
        <v>31</v>
      </c>
      <c r="F4" s="68"/>
      <c r="H4" s="68"/>
    </row>
    <row r="5" spans="5:8" ht="15.75">
      <c r="E5" s="65" t="s">
        <v>87</v>
      </c>
      <c r="F5" s="68"/>
      <c r="H5" s="68"/>
    </row>
    <row r="6" spans="6:8" ht="12.75" customHeight="1">
      <c r="F6" s="68"/>
      <c r="H6" s="68"/>
    </row>
    <row r="7" spans="1:7" ht="15.75">
      <c r="A7" s="69"/>
      <c r="E7" s="167" t="s">
        <v>0</v>
      </c>
      <c r="F7" s="167"/>
      <c r="G7" s="67"/>
    </row>
    <row r="8" spans="1:8" ht="15.75" customHeight="1">
      <c r="A8" s="69"/>
      <c r="E8" s="171" t="s">
        <v>91</v>
      </c>
      <c r="F8" s="171"/>
      <c r="G8" s="70"/>
      <c r="H8" s="70"/>
    </row>
    <row r="9" spans="1:8" ht="17.25" customHeight="1">
      <c r="A9" s="69"/>
      <c r="B9" s="69"/>
      <c r="E9" s="172" t="s">
        <v>92</v>
      </c>
      <c r="F9" s="172"/>
      <c r="G9" s="172"/>
      <c r="H9" s="172"/>
    </row>
    <row r="10" spans="1:8" ht="15.75" customHeight="1">
      <c r="A10" s="69"/>
      <c r="E10" s="173" t="s">
        <v>93</v>
      </c>
      <c r="F10" s="173"/>
      <c r="G10" s="173"/>
      <c r="H10" s="173"/>
    </row>
    <row r="11" spans="1:8" ht="18" customHeight="1">
      <c r="A11" s="69"/>
      <c r="E11" s="196" t="s">
        <v>159</v>
      </c>
      <c r="F11" s="197"/>
      <c r="G11" s="197"/>
      <c r="H11" s="197"/>
    </row>
    <row r="12" ht="10.5" customHeight="1"/>
    <row r="13" spans="1:8" ht="15.75">
      <c r="A13" s="150" t="s">
        <v>100</v>
      </c>
      <c r="B13" s="150"/>
      <c r="C13" s="150"/>
      <c r="D13" s="150"/>
      <c r="E13" s="150"/>
      <c r="F13" s="150"/>
      <c r="G13" s="150"/>
      <c r="H13" s="150"/>
    </row>
    <row r="14" spans="1:8" ht="15.75">
      <c r="A14" s="150" t="s">
        <v>153</v>
      </c>
      <c r="B14" s="150"/>
      <c r="C14" s="150"/>
      <c r="D14" s="150"/>
      <c r="E14" s="150"/>
      <c r="F14" s="150"/>
      <c r="G14" s="150"/>
      <c r="H14" s="150"/>
    </row>
    <row r="15" ht="6" customHeight="1"/>
    <row r="17" spans="1:8" ht="23.25" customHeight="1">
      <c r="A17" s="156" t="s">
        <v>1</v>
      </c>
      <c r="B17" s="72">
        <v>1200000</v>
      </c>
      <c r="C17" s="69"/>
      <c r="D17" s="141" t="s">
        <v>33</v>
      </c>
      <c r="E17" s="141"/>
      <c r="F17" s="141"/>
      <c r="G17" s="141"/>
      <c r="H17" s="73">
        <v>34814670</v>
      </c>
    </row>
    <row r="18" spans="1:8" ht="43.5" customHeight="1">
      <c r="A18" s="156"/>
      <c r="B18" s="74" t="s">
        <v>101</v>
      </c>
      <c r="C18" s="69"/>
      <c r="D18" s="166" t="s">
        <v>93</v>
      </c>
      <c r="E18" s="166"/>
      <c r="F18" s="166"/>
      <c r="G18" s="75"/>
      <c r="H18" s="76" t="s">
        <v>102</v>
      </c>
    </row>
    <row r="19" spans="1:8" ht="15.75" customHeight="1">
      <c r="A19" s="156" t="s">
        <v>2</v>
      </c>
      <c r="B19" s="72">
        <v>1210000</v>
      </c>
      <c r="C19" s="165"/>
      <c r="D19" s="141" t="s">
        <v>33</v>
      </c>
      <c r="E19" s="141"/>
      <c r="F19" s="141"/>
      <c r="G19" s="141"/>
      <c r="H19" s="73">
        <v>34814670</v>
      </c>
    </row>
    <row r="20" spans="1:8" ht="46.5" customHeight="1">
      <c r="A20" s="156"/>
      <c r="B20" s="74" t="s">
        <v>101</v>
      </c>
      <c r="C20" s="165"/>
      <c r="D20" s="166" t="s">
        <v>28</v>
      </c>
      <c r="E20" s="166"/>
      <c r="F20" s="166"/>
      <c r="G20" s="75"/>
      <c r="H20" s="77" t="s">
        <v>102</v>
      </c>
    </row>
    <row r="21" spans="1:8" ht="29.25" customHeight="1">
      <c r="A21" s="78" t="s">
        <v>3</v>
      </c>
      <c r="B21" s="79">
        <v>1216030</v>
      </c>
      <c r="C21" s="80" t="s">
        <v>107</v>
      </c>
      <c r="D21" s="80" t="s">
        <v>39</v>
      </c>
      <c r="E21" s="172" t="s">
        <v>40</v>
      </c>
      <c r="F21" s="172"/>
      <c r="G21" s="75"/>
      <c r="H21" s="79">
        <v>13563000000</v>
      </c>
    </row>
    <row r="22" spans="1:8" ht="88.5" customHeight="1">
      <c r="A22" s="81"/>
      <c r="B22" s="74" t="s">
        <v>101</v>
      </c>
      <c r="C22" s="74" t="s">
        <v>103</v>
      </c>
      <c r="D22" s="74" t="s">
        <v>104</v>
      </c>
      <c r="E22" s="177" t="s">
        <v>105</v>
      </c>
      <c r="F22" s="177"/>
      <c r="G22" s="75"/>
      <c r="H22" s="82" t="s">
        <v>106</v>
      </c>
    </row>
    <row r="23" spans="1:11" ht="33" customHeight="1">
      <c r="A23" s="83" t="s">
        <v>4</v>
      </c>
      <c r="B23" s="174" t="s">
        <v>156</v>
      </c>
      <c r="C23" s="174"/>
      <c r="D23" s="174"/>
      <c r="E23" s="174"/>
      <c r="F23" s="174"/>
      <c r="G23" s="174"/>
      <c r="H23" s="174"/>
      <c r="K23" s="84"/>
    </row>
    <row r="24" spans="1:11" ht="160.5" customHeight="1">
      <c r="A24" s="83" t="s">
        <v>5</v>
      </c>
      <c r="B24" s="175" t="s">
        <v>155</v>
      </c>
      <c r="C24" s="175"/>
      <c r="D24" s="175"/>
      <c r="E24" s="175"/>
      <c r="F24" s="175"/>
      <c r="G24" s="175"/>
      <c r="H24" s="175"/>
      <c r="J24" s="135"/>
      <c r="K24" s="135"/>
    </row>
    <row r="25" spans="1:14" ht="18.75" customHeight="1">
      <c r="A25" s="83" t="s">
        <v>6</v>
      </c>
      <c r="B25" s="160" t="s">
        <v>83</v>
      </c>
      <c r="C25" s="160"/>
      <c r="D25" s="160"/>
      <c r="E25" s="160"/>
      <c r="F25" s="160"/>
      <c r="G25" s="160"/>
      <c r="H25" s="160"/>
      <c r="I25" s="85"/>
      <c r="J25" s="86"/>
      <c r="K25" s="141"/>
      <c r="L25" s="141"/>
      <c r="M25" s="141"/>
      <c r="N25" s="141"/>
    </row>
    <row r="26" spans="1:9" ht="18.75" customHeight="1">
      <c r="A26" s="61" t="s">
        <v>84</v>
      </c>
      <c r="B26" s="161" t="s">
        <v>85</v>
      </c>
      <c r="C26" s="162"/>
      <c r="D26" s="162"/>
      <c r="E26" s="162"/>
      <c r="F26" s="162"/>
      <c r="G26" s="162"/>
      <c r="H26" s="163"/>
      <c r="I26" s="75"/>
    </row>
    <row r="27" spans="1:9" ht="33" customHeight="1">
      <c r="A27" s="23">
        <v>1</v>
      </c>
      <c r="B27" s="164" t="s">
        <v>86</v>
      </c>
      <c r="C27" s="164"/>
      <c r="D27" s="164"/>
      <c r="E27" s="164"/>
      <c r="F27" s="164"/>
      <c r="G27" s="164"/>
      <c r="H27" s="164"/>
      <c r="I27" s="87"/>
    </row>
    <row r="28" spans="1:9" ht="21.75" customHeight="1">
      <c r="A28" s="83" t="s">
        <v>7</v>
      </c>
      <c r="B28" s="167" t="s">
        <v>154</v>
      </c>
      <c r="C28" s="167"/>
      <c r="D28" s="167"/>
      <c r="E28" s="167"/>
      <c r="F28" s="167"/>
      <c r="G28" s="167"/>
      <c r="H28" s="167"/>
      <c r="I28" s="66"/>
    </row>
    <row r="29" spans="1:6" ht="18.75" customHeight="1">
      <c r="A29" s="71" t="s">
        <v>10</v>
      </c>
      <c r="B29" s="176" t="s">
        <v>99</v>
      </c>
      <c r="C29" s="176"/>
      <c r="D29" s="176"/>
      <c r="E29" s="176"/>
      <c r="F29" s="81"/>
    </row>
    <row r="30" ht="12" customHeight="1"/>
    <row r="31" spans="1:9" ht="15.75">
      <c r="A31" s="5" t="s">
        <v>8</v>
      </c>
      <c r="B31" s="154" t="s">
        <v>9</v>
      </c>
      <c r="C31" s="168"/>
      <c r="D31" s="168"/>
      <c r="E31" s="168"/>
      <c r="F31" s="168"/>
      <c r="G31" s="168"/>
      <c r="H31" s="155"/>
      <c r="I31" s="88"/>
    </row>
    <row r="32" spans="1:9" ht="18" customHeight="1">
      <c r="A32" s="5">
        <v>1</v>
      </c>
      <c r="B32" s="142" t="s">
        <v>70</v>
      </c>
      <c r="C32" s="153"/>
      <c r="D32" s="153"/>
      <c r="E32" s="153"/>
      <c r="F32" s="153"/>
      <c r="G32" s="153"/>
      <c r="H32" s="143"/>
      <c r="I32" s="89"/>
    </row>
    <row r="33" ht="10.5" customHeight="1"/>
    <row r="34" spans="1:9" ht="15.75">
      <c r="A34" s="71" t="s">
        <v>15</v>
      </c>
      <c r="B34" s="134" t="s">
        <v>11</v>
      </c>
      <c r="C34" s="134"/>
      <c r="D34" s="134"/>
      <c r="E34" s="134"/>
      <c r="F34" s="134"/>
      <c r="G34" s="134"/>
      <c r="H34" s="134"/>
      <c r="I34" s="90"/>
    </row>
    <row r="35" ht="15" customHeight="1">
      <c r="F35" s="91" t="s">
        <v>98</v>
      </c>
    </row>
    <row r="36" spans="1:7" ht="31.5" customHeight="1">
      <c r="A36" s="5" t="s">
        <v>8</v>
      </c>
      <c r="B36" s="154" t="s">
        <v>11</v>
      </c>
      <c r="C36" s="155"/>
      <c r="D36" s="5" t="s">
        <v>12</v>
      </c>
      <c r="E36" s="5" t="s">
        <v>13</v>
      </c>
      <c r="F36" s="5" t="s">
        <v>14</v>
      </c>
      <c r="G36" s="88"/>
    </row>
    <row r="37" spans="1:7" ht="15.75">
      <c r="A37" s="5">
        <v>1</v>
      </c>
      <c r="B37" s="154">
        <v>2</v>
      </c>
      <c r="C37" s="155"/>
      <c r="D37" s="5">
        <v>3</v>
      </c>
      <c r="E37" s="5">
        <v>4</v>
      </c>
      <c r="F37" s="5">
        <v>5</v>
      </c>
      <c r="G37" s="88"/>
    </row>
    <row r="38" spans="1:7" ht="45" customHeight="1">
      <c r="A38" s="61" t="s">
        <v>1</v>
      </c>
      <c r="B38" s="139" t="s">
        <v>44</v>
      </c>
      <c r="C38" s="140"/>
      <c r="D38" s="92">
        <v>166450</v>
      </c>
      <c r="E38" s="93"/>
      <c r="F38" s="93">
        <f aca="true" t="shared" si="0" ref="F38:F46">D38+E38</f>
        <v>166450</v>
      </c>
      <c r="G38" s="94"/>
    </row>
    <row r="39" spans="1:7" ht="47.25" customHeight="1">
      <c r="A39" s="61" t="s">
        <v>2</v>
      </c>
      <c r="B39" s="139" t="s">
        <v>135</v>
      </c>
      <c r="C39" s="140"/>
      <c r="D39" s="92">
        <f>29606400+3003600</f>
        <v>32610000</v>
      </c>
      <c r="E39" s="93"/>
      <c r="F39" s="93">
        <f t="shared" si="0"/>
        <v>32610000</v>
      </c>
      <c r="G39" s="94"/>
    </row>
    <row r="40" spans="1:7" ht="46.5" customHeight="1">
      <c r="A40" s="61" t="s">
        <v>3</v>
      </c>
      <c r="B40" s="139" t="s">
        <v>136</v>
      </c>
      <c r="C40" s="140"/>
      <c r="D40" s="92">
        <f>63046000+10313350</f>
        <v>73359350</v>
      </c>
      <c r="E40" s="93"/>
      <c r="F40" s="93">
        <f t="shared" si="0"/>
        <v>73359350</v>
      </c>
      <c r="G40" s="94"/>
    </row>
    <row r="41" spans="1:7" ht="79.5" customHeight="1">
      <c r="A41" s="61" t="s">
        <v>4</v>
      </c>
      <c r="B41" s="139" t="s">
        <v>108</v>
      </c>
      <c r="C41" s="140"/>
      <c r="D41" s="92">
        <v>659800</v>
      </c>
      <c r="E41" s="93"/>
      <c r="F41" s="92">
        <f t="shared" si="0"/>
        <v>659800</v>
      </c>
      <c r="G41" s="94"/>
    </row>
    <row r="42" spans="1:7" ht="78" customHeight="1">
      <c r="A42" s="61" t="s">
        <v>5</v>
      </c>
      <c r="B42" s="139" t="s">
        <v>109</v>
      </c>
      <c r="C42" s="140"/>
      <c r="D42" s="92">
        <v>8639650</v>
      </c>
      <c r="E42" s="93"/>
      <c r="F42" s="92">
        <f t="shared" si="0"/>
        <v>8639650</v>
      </c>
      <c r="G42" s="94"/>
    </row>
    <row r="43" spans="1:9" ht="32.25" customHeight="1">
      <c r="A43" s="61" t="s">
        <v>6</v>
      </c>
      <c r="B43" s="139" t="s">
        <v>110</v>
      </c>
      <c r="C43" s="140"/>
      <c r="D43" s="92">
        <v>2016000</v>
      </c>
      <c r="E43" s="93"/>
      <c r="F43" s="92">
        <f t="shared" si="0"/>
        <v>2016000</v>
      </c>
      <c r="G43" s="94"/>
      <c r="H43" s="95"/>
      <c r="I43" s="95"/>
    </row>
    <row r="44" spans="1:7" ht="32.25" customHeight="1">
      <c r="A44" s="61" t="s">
        <v>7</v>
      </c>
      <c r="B44" s="139" t="s">
        <v>43</v>
      </c>
      <c r="C44" s="140"/>
      <c r="D44" s="92">
        <f>5860400+195000</f>
        <v>6055400</v>
      </c>
      <c r="E44" s="93"/>
      <c r="F44" s="92">
        <f t="shared" si="0"/>
        <v>6055400</v>
      </c>
      <c r="G44" s="94"/>
    </row>
    <row r="45" spans="1:7" ht="32.25" customHeight="1">
      <c r="A45" s="61" t="s">
        <v>10</v>
      </c>
      <c r="B45" s="139" t="s">
        <v>139</v>
      </c>
      <c r="C45" s="140"/>
      <c r="D45" s="92">
        <f>1107600-177000</f>
        <v>930600</v>
      </c>
      <c r="E45" s="93"/>
      <c r="F45" s="92">
        <f t="shared" si="0"/>
        <v>930600</v>
      </c>
      <c r="G45" s="94"/>
    </row>
    <row r="46" spans="1:8" ht="20.25" customHeight="1">
      <c r="A46" s="61" t="s">
        <v>15</v>
      </c>
      <c r="B46" s="139" t="s">
        <v>137</v>
      </c>
      <c r="C46" s="140"/>
      <c r="D46" s="93">
        <f>81400000-65420000-456500-478600-77030-50920-95000-13316950-195000</f>
        <v>1310000</v>
      </c>
      <c r="E46" s="93"/>
      <c r="F46" s="92">
        <f t="shared" si="0"/>
        <v>1310000</v>
      </c>
      <c r="G46" s="94"/>
      <c r="H46" s="95"/>
    </row>
    <row r="47" spans="1:8" ht="23.25" customHeight="1">
      <c r="A47" s="157" t="s">
        <v>14</v>
      </c>
      <c r="B47" s="158"/>
      <c r="C47" s="159"/>
      <c r="D47" s="96">
        <f>SUM(D38:D46)</f>
        <v>125747250</v>
      </c>
      <c r="E47" s="96">
        <f>SUM(E38:E46)</f>
        <v>0</v>
      </c>
      <c r="F47" s="96">
        <f>SUM(F38:F46)</f>
        <v>125747250</v>
      </c>
      <c r="G47" s="97"/>
      <c r="H47" s="98"/>
    </row>
    <row r="48" spans="7:8" ht="10.5" customHeight="1">
      <c r="G48" s="98"/>
      <c r="H48" s="98"/>
    </row>
    <row r="49" spans="1:9" ht="15.75">
      <c r="A49" s="170" t="s">
        <v>17</v>
      </c>
      <c r="B49" s="134" t="s">
        <v>90</v>
      </c>
      <c r="C49" s="134"/>
      <c r="D49" s="134"/>
      <c r="E49" s="134"/>
      <c r="F49" s="134"/>
      <c r="G49" s="134"/>
      <c r="H49" s="134"/>
      <c r="I49" s="90"/>
    </row>
    <row r="50" ht="12" customHeight="1">
      <c r="A50" s="170"/>
    </row>
    <row r="51" ht="11.25" customHeight="1" hidden="1"/>
    <row r="52" ht="15.75">
      <c r="F52" s="99" t="s">
        <v>98</v>
      </c>
    </row>
    <row r="53" spans="1:7" ht="15.75">
      <c r="A53" s="5" t="s">
        <v>8</v>
      </c>
      <c r="B53" s="154" t="s">
        <v>16</v>
      </c>
      <c r="C53" s="155"/>
      <c r="D53" s="5" t="s">
        <v>12</v>
      </c>
      <c r="E53" s="5" t="s">
        <v>13</v>
      </c>
      <c r="F53" s="100" t="s">
        <v>14</v>
      </c>
      <c r="G53" s="101"/>
    </row>
    <row r="54" spans="1:7" ht="15.75">
      <c r="A54" s="2">
        <v>1</v>
      </c>
      <c r="B54" s="154">
        <v>2</v>
      </c>
      <c r="C54" s="155"/>
      <c r="D54" s="5">
        <v>3</v>
      </c>
      <c r="E54" s="5">
        <v>4</v>
      </c>
      <c r="F54" s="5">
        <v>5</v>
      </c>
      <c r="G54" s="102"/>
    </row>
    <row r="55" spans="1:8" ht="47.25" customHeight="1">
      <c r="A55" s="103" t="s">
        <v>1</v>
      </c>
      <c r="B55" s="180" t="s">
        <v>147</v>
      </c>
      <c r="C55" s="181"/>
      <c r="D55" s="63">
        <f>166450+63046000+10313350</f>
        <v>73525800</v>
      </c>
      <c r="E55" s="5"/>
      <c r="F55" s="104">
        <f aca="true" t="shared" si="1" ref="F55:F60">D55+E55</f>
        <v>73525800</v>
      </c>
      <c r="G55" s="102"/>
      <c r="H55" s="95"/>
    </row>
    <row r="56" spans="1:18" ht="96.75" customHeight="1">
      <c r="A56" s="105" t="s">
        <v>2</v>
      </c>
      <c r="B56" s="142" t="s">
        <v>112</v>
      </c>
      <c r="C56" s="143"/>
      <c r="D56" s="63">
        <v>659800</v>
      </c>
      <c r="E56" s="104"/>
      <c r="F56" s="104">
        <f t="shared" si="1"/>
        <v>659800</v>
      </c>
      <c r="G56" s="106"/>
      <c r="K56" s="38"/>
      <c r="L56" s="136"/>
      <c r="M56" s="136"/>
      <c r="N56" s="39"/>
      <c r="O56" s="40"/>
      <c r="P56" s="40"/>
      <c r="Q56" s="41"/>
      <c r="R56" s="41"/>
    </row>
    <row r="57" spans="1:18" ht="33.75" customHeight="1">
      <c r="A57" s="105" t="s">
        <v>3</v>
      </c>
      <c r="B57" s="142" t="s">
        <v>111</v>
      </c>
      <c r="C57" s="143"/>
      <c r="D57" s="63">
        <f>8639650+2016000</f>
        <v>10655650</v>
      </c>
      <c r="E57" s="104"/>
      <c r="F57" s="104">
        <f t="shared" si="1"/>
        <v>10655650</v>
      </c>
      <c r="G57" s="106"/>
      <c r="H57" s="95"/>
      <c r="K57" s="38"/>
      <c r="L57" s="137"/>
      <c r="M57" s="137"/>
      <c r="N57" s="39"/>
      <c r="O57" s="40"/>
      <c r="P57" s="42"/>
      <c r="Q57" s="43"/>
      <c r="R57" s="43"/>
    </row>
    <row r="58" spans="1:18" ht="47.25" customHeight="1">
      <c r="A58" s="105" t="s">
        <v>4</v>
      </c>
      <c r="B58" s="142" t="s">
        <v>113</v>
      </c>
      <c r="C58" s="143"/>
      <c r="D58" s="63">
        <f>29606400+3003600</f>
        <v>32610000</v>
      </c>
      <c r="E58" s="104"/>
      <c r="F58" s="104">
        <f t="shared" si="1"/>
        <v>32610000</v>
      </c>
      <c r="G58" s="106"/>
      <c r="H58" s="95"/>
      <c r="I58" s="107"/>
      <c r="K58" s="38"/>
      <c r="L58" s="138"/>
      <c r="M58" s="138"/>
      <c r="N58" s="39"/>
      <c r="O58" s="40"/>
      <c r="P58" s="40"/>
      <c r="Q58" s="41"/>
      <c r="R58" s="44"/>
    </row>
    <row r="59" spans="1:18" ht="48.75" customHeight="1">
      <c r="A59" s="105" t="s">
        <v>5</v>
      </c>
      <c r="B59" s="142" t="s">
        <v>114</v>
      </c>
      <c r="C59" s="143"/>
      <c r="D59" s="63">
        <f>5860400+195000</f>
        <v>6055400</v>
      </c>
      <c r="E59" s="104"/>
      <c r="F59" s="104">
        <f t="shared" si="1"/>
        <v>6055400</v>
      </c>
      <c r="G59" s="106"/>
      <c r="K59" s="38"/>
      <c r="L59" s="137"/>
      <c r="M59" s="137"/>
      <c r="N59" s="39"/>
      <c r="O59" s="40"/>
      <c r="P59" s="45"/>
      <c r="Q59" s="43"/>
      <c r="R59" s="46"/>
    </row>
    <row r="60" spans="1:18" ht="47.25" customHeight="1">
      <c r="A60" s="105" t="s">
        <v>6</v>
      </c>
      <c r="B60" s="142" t="s">
        <v>138</v>
      </c>
      <c r="C60" s="143"/>
      <c r="D60" s="63">
        <f>1107600-177000</f>
        <v>930600</v>
      </c>
      <c r="E60" s="104"/>
      <c r="F60" s="104">
        <f t="shared" si="1"/>
        <v>930600</v>
      </c>
      <c r="G60" s="106"/>
      <c r="H60" s="95"/>
      <c r="K60" s="38"/>
      <c r="L60" s="64"/>
      <c r="M60" s="64"/>
      <c r="N60" s="39"/>
      <c r="O60" s="40"/>
      <c r="P60" s="45"/>
      <c r="Q60" s="43"/>
      <c r="R60" s="46"/>
    </row>
    <row r="61" spans="1:18" ht="18" customHeight="1">
      <c r="A61" s="157" t="s">
        <v>14</v>
      </c>
      <c r="B61" s="158"/>
      <c r="C61" s="159"/>
      <c r="D61" s="108">
        <f>D56+D58+D59+D57+D60+D55</f>
        <v>124437250</v>
      </c>
      <c r="E61" s="108">
        <f>E56+E58+E59+E57+E60+E55</f>
        <v>0</v>
      </c>
      <c r="F61" s="108">
        <f>F56+F58+F59+F57+F60+F55</f>
        <v>124437250</v>
      </c>
      <c r="G61" s="97"/>
      <c r="H61" s="95"/>
      <c r="K61" s="38"/>
      <c r="L61" s="138"/>
      <c r="M61" s="138"/>
      <c r="N61" s="39"/>
      <c r="O61" s="40"/>
      <c r="P61" s="40"/>
      <c r="Q61" s="43"/>
      <c r="R61" s="44"/>
    </row>
    <row r="62" spans="11:18" ht="12" customHeight="1">
      <c r="K62" s="38"/>
      <c r="L62" s="137"/>
      <c r="M62" s="137"/>
      <c r="N62" s="37"/>
      <c r="O62" s="40"/>
      <c r="P62" s="42"/>
      <c r="Q62" s="43"/>
      <c r="R62" s="43"/>
    </row>
    <row r="63" spans="1:18" ht="15.75">
      <c r="A63" s="71" t="s">
        <v>88</v>
      </c>
      <c r="B63" s="134" t="s">
        <v>89</v>
      </c>
      <c r="C63" s="134"/>
      <c r="D63" s="134"/>
      <c r="E63" s="134"/>
      <c r="F63" s="134"/>
      <c r="G63" s="134"/>
      <c r="H63" s="134"/>
      <c r="I63" s="90"/>
      <c r="K63" s="38"/>
      <c r="L63" s="138"/>
      <c r="M63" s="138"/>
      <c r="N63" s="39"/>
      <c r="O63" s="40"/>
      <c r="P63" s="40"/>
      <c r="Q63" s="41"/>
      <c r="R63" s="44"/>
    </row>
    <row r="64" spans="11:18" ht="15.75">
      <c r="K64" s="38"/>
      <c r="L64" s="137"/>
      <c r="M64" s="137"/>
      <c r="N64" s="39"/>
      <c r="O64" s="40"/>
      <c r="P64" s="40"/>
      <c r="Q64" s="41"/>
      <c r="R64" s="41"/>
    </row>
    <row r="65" spans="1:9" ht="31.5" customHeight="1">
      <c r="A65" s="5" t="s">
        <v>8</v>
      </c>
      <c r="B65" s="154" t="s">
        <v>18</v>
      </c>
      <c r="C65" s="155"/>
      <c r="D65" s="5" t="s">
        <v>19</v>
      </c>
      <c r="E65" s="5" t="s">
        <v>20</v>
      </c>
      <c r="F65" s="5" t="s">
        <v>12</v>
      </c>
      <c r="G65" s="5" t="s">
        <v>13</v>
      </c>
      <c r="H65" s="5" t="s">
        <v>14</v>
      </c>
      <c r="I65" s="88"/>
    </row>
    <row r="66" spans="1:9" ht="15.75">
      <c r="A66" s="5">
        <v>1</v>
      </c>
      <c r="B66" s="154">
        <v>2</v>
      </c>
      <c r="C66" s="155"/>
      <c r="D66" s="5">
        <v>3</v>
      </c>
      <c r="E66" s="5">
        <v>4</v>
      </c>
      <c r="F66" s="5">
        <v>5</v>
      </c>
      <c r="G66" s="5">
        <v>6</v>
      </c>
      <c r="H66" s="5">
        <v>7</v>
      </c>
      <c r="I66" s="88"/>
    </row>
    <row r="67" spans="1:10" ht="45" customHeight="1">
      <c r="A67" s="23" t="s">
        <v>1</v>
      </c>
      <c r="B67" s="146" t="s">
        <v>44</v>
      </c>
      <c r="C67" s="147"/>
      <c r="D67" s="2" t="s">
        <v>38</v>
      </c>
      <c r="E67" s="5"/>
      <c r="F67" s="55">
        <v>166450</v>
      </c>
      <c r="G67" s="24"/>
      <c r="H67" s="109">
        <f>F67</f>
        <v>166450</v>
      </c>
      <c r="I67" s="110"/>
      <c r="J67" s="111"/>
    </row>
    <row r="68" spans="1:9" ht="15.75">
      <c r="A68" s="25"/>
      <c r="B68" s="144" t="s">
        <v>21</v>
      </c>
      <c r="C68" s="145"/>
      <c r="D68" s="5"/>
      <c r="E68" s="5"/>
      <c r="F68" s="5"/>
      <c r="G68" s="1"/>
      <c r="H68" s="1"/>
      <c r="I68" s="112"/>
    </row>
    <row r="69" spans="1:9" ht="31.5" customHeight="1">
      <c r="A69" s="25"/>
      <c r="B69" s="148" t="s">
        <v>48</v>
      </c>
      <c r="C69" s="149"/>
      <c r="D69" s="2" t="s">
        <v>36</v>
      </c>
      <c r="E69" s="1" t="s">
        <v>34</v>
      </c>
      <c r="F69" s="11">
        <v>32</v>
      </c>
      <c r="G69" s="15"/>
      <c r="H69" s="1">
        <f>F69</f>
        <v>32</v>
      </c>
      <c r="I69" s="112"/>
    </row>
    <row r="70" spans="1:9" ht="29.25" customHeight="1">
      <c r="A70" s="25"/>
      <c r="B70" s="148" t="s">
        <v>49</v>
      </c>
      <c r="C70" s="149"/>
      <c r="D70" s="1" t="s">
        <v>54</v>
      </c>
      <c r="E70" s="1" t="s">
        <v>34</v>
      </c>
      <c r="F70" s="11">
        <v>720</v>
      </c>
      <c r="G70" s="15"/>
      <c r="H70" s="1">
        <f aca="true" t="shared" si="2" ref="H70:H79">F70</f>
        <v>720</v>
      </c>
      <c r="I70" s="112"/>
    </row>
    <row r="71" spans="1:9" ht="15.75">
      <c r="A71" s="25"/>
      <c r="B71" s="132" t="s">
        <v>22</v>
      </c>
      <c r="C71" s="133"/>
      <c r="D71" s="2"/>
      <c r="E71" s="1" t="s">
        <v>37</v>
      </c>
      <c r="F71" s="11"/>
      <c r="G71" s="15"/>
      <c r="H71" s="1"/>
      <c r="I71" s="112"/>
    </row>
    <row r="72" spans="1:9" ht="31.5" customHeight="1">
      <c r="A72" s="25"/>
      <c r="B72" s="148" t="s">
        <v>47</v>
      </c>
      <c r="C72" s="149"/>
      <c r="D72" s="2" t="s">
        <v>36</v>
      </c>
      <c r="E72" s="1" t="s">
        <v>34</v>
      </c>
      <c r="F72" s="11">
        <v>32</v>
      </c>
      <c r="G72" s="15"/>
      <c r="H72" s="1">
        <f t="shared" si="2"/>
        <v>32</v>
      </c>
      <c r="I72" s="112"/>
    </row>
    <row r="73" spans="1:9" ht="31.5" customHeight="1">
      <c r="A73" s="25"/>
      <c r="B73" s="148" t="s">
        <v>50</v>
      </c>
      <c r="C73" s="149"/>
      <c r="D73" s="2" t="s">
        <v>36</v>
      </c>
      <c r="E73" s="1" t="s">
        <v>34</v>
      </c>
      <c r="F73" s="11">
        <v>12</v>
      </c>
      <c r="G73" s="15"/>
      <c r="H73" s="1">
        <f t="shared" si="2"/>
        <v>12</v>
      </c>
      <c r="I73" s="112"/>
    </row>
    <row r="74" spans="1:9" ht="15.75">
      <c r="A74" s="25"/>
      <c r="B74" s="132" t="s">
        <v>23</v>
      </c>
      <c r="C74" s="133"/>
      <c r="D74" s="2"/>
      <c r="E74" s="1" t="s">
        <v>37</v>
      </c>
      <c r="F74" s="11"/>
      <c r="G74" s="15"/>
      <c r="H74" s="1"/>
      <c r="I74" s="112"/>
    </row>
    <row r="75" spans="1:9" ht="31.5" customHeight="1">
      <c r="A75" s="25"/>
      <c r="B75" s="142" t="s">
        <v>51</v>
      </c>
      <c r="C75" s="143"/>
      <c r="D75" s="2" t="s">
        <v>38</v>
      </c>
      <c r="E75" s="1" t="s">
        <v>34</v>
      </c>
      <c r="F75" s="56">
        <v>171</v>
      </c>
      <c r="G75" s="15"/>
      <c r="H75" s="12">
        <f t="shared" si="2"/>
        <v>171</v>
      </c>
      <c r="I75" s="113">
        <f>F69*F75*4</f>
        <v>21888</v>
      </c>
    </row>
    <row r="76" spans="1:10" ht="29.25" customHeight="1">
      <c r="A76" s="25"/>
      <c r="B76" s="142" t="s">
        <v>52</v>
      </c>
      <c r="C76" s="143"/>
      <c r="D76" s="2" t="s">
        <v>38</v>
      </c>
      <c r="E76" s="1" t="s">
        <v>34</v>
      </c>
      <c r="F76" s="56">
        <v>480</v>
      </c>
      <c r="G76" s="15"/>
      <c r="H76" s="12">
        <f t="shared" si="2"/>
        <v>480</v>
      </c>
      <c r="I76" s="113">
        <f>F73*F76</f>
        <v>5760</v>
      </c>
      <c r="J76" s="114"/>
    </row>
    <row r="77" spans="1:9" ht="30.75" customHeight="1">
      <c r="A77" s="25"/>
      <c r="B77" s="142" t="s">
        <v>53</v>
      </c>
      <c r="C77" s="143"/>
      <c r="D77" s="2" t="s">
        <v>38</v>
      </c>
      <c r="E77" s="1" t="s">
        <v>34</v>
      </c>
      <c r="F77" s="18">
        <v>4819.514</v>
      </c>
      <c r="G77" s="16"/>
      <c r="H77" s="19">
        <f>F77</f>
        <v>4819.514</v>
      </c>
      <c r="I77" s="115">
        <f>F70/100*F77*4</f>
        <v>138802.0032</v>
      </c>
    </row>
    <row r="78" spans="1:9" ht="21" customHeight="1">
      <c r="A78" s="25"/>
      <c r="B78" s="132" t="s">
        <v>24</v>
      </c>
      <c r="C78" s="133"/>
      <c r="D78" s="2"/>
      <c r="E78" s="1" t="s">
        <v>37</v>
      </c>
      <c r="F78" s="11"/>
      <c r="G78" s="15"/>
      <c r="H78" s="1"/>
      <c r="I78" s="116">
        <f>I75+I76+I77</f>
        <v>166450.0032</v>
      </c>
    </row>
    <row r="79" spans="1:9" ht="46.5" customHeight="1">
      <c r="A79" s="25"/>
      <c r="B79" s="142" t="s">
        <v>74</v>
      </c>
      <c r="C79" s="143"/>
      <c r="D79" s="2" t="s">
        <v>35</v>
      </c>
      <c r="E79" s="57" t="s">
        <v>34</v>
      </c>
      <c r="F79" s="56">
        <f>F72/F69*100</f>
        <v>100</v>
      </c>
      <c r="G79" s="17"/>
      <c r="H79" s="12">
        <f t="shared" si="2"/>
        <v>100</v>
      </c>
      <c r="I79" s="117"/>
    </row>
    <row r="80" spans="1:16" ht="48" customHeight="1">
      <c r="A80" s="29" t="s">
        <v>2</v>
      </c>
      <c r="B80" s="146" t="s">
        <v>122</v>
      </c>
      <c r="C80" s="147"/>
      <c r="D80" s="30" t="s">
        <v>38</v>
      </c>
      <c r="E80" s="30"/>
      <c r="F80" s="27">
        <f>29606400+3003600</f>
        <v>32610000</v>
      </c>
      <c r="G80" s="26"/>
      <c r="H80" s="27">
        <f>F80</f>
        <v>32610000</v>
      </c>
      <c r="I80" s="117"/>
      <c r="P80" s="95"/>
    </row>
    <row r="81" spans="1:9" ht="18.75" customHeight="1">
      <c r="A81" s="31"/>
      <c r="B81" s="182" t="s">
        <v>21</v>
      </c>
      <c r="C81" s="183"/>
      <c r="D81" s="32"/>
      <c r="E81" s="13" t="s">
        <v>37</v>
      </c>
      <c r="F81" s="13"/>
      <c r="G81" s="33"/>
      <c r="H81" s="33"/>
      <c r="I81" s="117"/>
    </row>
    <row r="82" spans="1:16" ht="48.75" customHeight="1">
      <c r="A82" s="31"/>
      <c r="B82" s="190" t="s">
        <v>123</v>
      </c>
      <c r="C82" s="191"/>
      <c r="D82" s="32" t="s">
        <v>59</v>
      </c>
      <c r="E82" s="57" t="s">
        <v>34</v>
      </c>
      <c r="F82" s="47">
        <v>1158</v>
      </c>
      <c r="G82" s="48"/>
      <c r="H82" s="48">
        <f>F82</f>
        <v>1158</v>
      </c>
      <c r="I82" s="117"/>
      <c r="K82" s="118"/>
      <c r="P82" s="118"/>
    </row>
    <row r="83" spans="1:9" ht="21" customHeight="1">
      <c r="A83" s="31"/>
      <c r="B83" s="146" t="s">
        <v>22</v>
      </c>
      <c r="C83" s="147"/>
      <c r="D83" s="32"/>
      <c r="E83" s="13" t="s">
        <v>37</v>
      </c>
      <c r="F83" s="47"/>
      <c r="G83" s="48"/>
      <c r="H83" s="48"/>
      <c r="I83" s="117"/>
    </row>
    <row r="84" spans="1:9" ht="33.75" customHeight="1">
      <c r="A84" s="31"/>
      <c r="B84" s="178" t="s">
        <v>124</v>
      </c>
      <c r="C84" s="179"/>
      <c r="D84" s="32" t="s">
        <v>59</v>
      </c>
      <c r="E84" s="57" t="s">
        <v>34</v>
      </c>
      <c r="F84" s="47">
        <v>1158</v>
      </c>
      <c r="G84" s="48"/>
      <c r="H84" s="62">
        <f>F84</f>
        <v>1158</v>
      </c>
      <c r="I84" s="117"/>
    </row>
    <row r="85" spans="1:9" ht="21.75" customHeight="1">
      <c r="A85" s="31"/>
      <c r="B85" s="146" t="s">
        <v>23</v>
      </c>
      <c r="C85" s="147"/>
      <c r="D85" s="32"/>
      <c r="E85" s="13" t="s">
        <v>37</v>
      </c>
      <c r="F85" s="13"/>
      <c r="G85" s="35"/>
      <c r="H85" s="36"/>
      <c r="I85" s="117"/>
    </row>
    <row r="86" spans="1:16" ht="35.25" customHeight="1">
      <c r="A86" s="31"/>
      <c r="B86" s="178" t="s">
        <v>125</v>
      </c>
      <c r="C86" s="179"/>
      <c r="D86" s="30" t="s">
        <v>38</v>
      </c>
      <c r="E86" s="57" t="s">
        <v>34</v>
      </c>
      <c r="F86" s="34">
        <f>F80/F84</f>
        <v>28160.621761658032</v>
      </c>
      <c r="G86" s="35"/>
      <c r="H86" s="35">
        <f>F86</f>
        <v>28160.621761658032</v>
      </c>
      <c r="I86" s="117">
        <f>F80/F82</f>
        <v>28160.621761658032</v>
      </c>
      <c r="K86" s="95"/>
      <c r="P86" s="95"/>
    </row>
    <row r="87" spans="1:9" ht="15" customHeight="1">
      <c r="A87" s="31"/>
      <c r="B87" s="146" t="s">
        <v>24</v>
      </c>
      <c r="C87" s="147"/>
      <c r="D87" s="32"/>
      <c r="E87" s="13" t="s">
        <v>37</v>
      </c>
      <c r="F87" s="13"/>
      <c r="G87" s="33"/>
      <c r="H87" s="36"/>
      <c r="I87" s="117"/>
    </row>
    <row r="88" spans="1:9" ht="63" customHeight="1">
      <c r="A88" s="31"/>
      <c r="B88" s="178" t="s">
        <v>126</v>
      </c>
      <c r="C88" s="179"/>
      <c r="D88" s="32" t="s">
        <v>35</v>
      </c>
      <c r="E88" s="57" t="s">
        <v>34</v>
      </c>
      <c r="F88" s="53">
        <f>F84/F82*100</f>
        <v>100</v>
      </c>
      <c r="G88" s="33"/>
      <c r="H88" s="33">
        <f>F88</f>
        <v>100</v>
      </c>
      <c r="I88" s="117"/>
    </row>
    <row r="89" spans="1:9" ht="45.75" customHeight="1">
      <c r="A89" s="29" t="s">
        <v>3</v>
      </c>
      <c r="B89" s="146" t="s">
        <v>41</v>
      </c>
      <c r="C89" s="147"/>
      <c r="D89" s="32" t="s">
        <v>38</v>
      </c>
      <c r="E89" s="13"/>
      <c r="F89" s="27">
        <f>63046000+10313350</f>
        <v>73359350</v>
      </c>
      <c r="G89" s="26"/>
      <c r="H89" s="27">
        <f>F89</f>
        <v>73359350</v>
      </c>
      <c r="I89" s="110"/>
    </row>
    <row r="90" spans="1:9" ht="21" customHeight="1">
      <c r="A90" s="31"/>
      <c r="B90" s="182" t="s">
        <v>21</v>
      </c>
      <c r="C90" s="183"/>
      <c r="D90" s="49"/>
      <c r="E90" s="13" t="s">
        <v>37</v>
      </c>
      <c r="F90" s="50"/>
      <c r="G90" s="34"/>
      <c r="H90" s="34"/>
      <c r="I90" s="119"/>
    </row>
    <row r="91" spans="1:9" ht="30.75" customHeight="1">
      <c r="A91" s="31"/>
      <c r="B91" s="184" t="s">
        <v>61</v>
      </c>
      <c r="C91" s="185"/>
      <c r="D91" s="30" t="s">
        <v>127</v>
      </c>
      <c r="E91" s="13" t="s">
        <v>34</v>
      </c>
      <c r="F91" s="50">
        <v>21000000</v>
      </c>
      <c r="G91" s="47"/>
      <c r="H91" s="47">
        <f>F91</f>
        <v>21000000</v>
      </c>
      <c r="I91" s="119"/>
    </row>
    <row r="92" spans="1:9" ht="15.75">
      <c r="A92" s="31"/>
      <c r="B92" s="182" t="s">
        <v>22</v>
      </c>
      <c r="C92" s="183"/>
      <c r="D92" s="32"/>
      <c r="E92" s="13" t="s">
        <v>37</v>
      </c>
      <c r="F92" s="50"/>
      <c r="G92" s="47"/>
      <c r="H92" s="47"/>
      <c r="I92" s="119"/>
    </row>
    <row r="93" spans="1:9" ht="31.5" customHeight="1">
      <c r="A93" s="31"/>
      <c r="B93" s="184" t="s">
        <v>82</v>
      </c>
      <c r="C93" s="185"/>
      <c r="D93" s="30" t="s">
        <v>128</v>
      </c>
      <c r="E93" s="13" t="s">
        <v>34</v>
      </c>
      <c r="F93" s="50">
        <f>F89/F95</f>
        <v>18825488.027386505</v>
      </c>
      <c r="G93" s="47"/>
      <c r="H93" s="47">
        <f aca="true" t="shared" si="3" ref="H93:H99">F93</f>
        <v>18825488.027386505</v>
      </c>
      <c r="I93" s="119"/>
    </row>
    <row r="94" spans="1:9" ht="15.75">
      <c r="A94" s="31"/>
      <c r="B94" s="182" t="s">
        <v>23</v>
      </c>
      <c r="C94" s="183"/>
      <c r="D94" s="32"/>
      <c r="E94" s="13" t="s">
        <v>37</v>
      </c>
      <c r="F94" s="51"/>
      <c r="G94" s="34"/>
      <c r="H94" s="34"/>
      <c r="I94" s="119"/>
    </row>
    <row r="95" spans="1:9" ht="27.75" customHeight="1">
      <c r="A95" s="31"/>
      <c r="B95" s="180" t="s">
        <v>75</v>
      </c>
      <c r="C95" s="181"/>
      <c r="D95" s="30" t="s">
        <v>81</v>
      </c>
      <c r="E95" s="13" t="s">
        <v>34</v>
      </c>
      <c r="F95" s="30">
        <v>3.89681</v>
      </c>
      <c r="G95" s="34"/>
      <c r="H95" s="130">
        <f t="shared" si="3"/>
        <v>3.89681</v>
      </c>
      <c r="I95" s="120"/>
    </row>
    <row r="96" spans="1:9" ht="31.5" hidden="1">
      <c r="A96" s="31"/>
      <c r="B96" s="52" t="s">
        <v>62</v>
      </c>
      <c r="C96" s="52"/>
      <c r="D96" s="30" t="s">
        <v>60</v>
      </c>
      <c r="E96" s="13" t="s">
        <v>34</v>
      </c>
      <c r="F96" s="13"/>
      <c r="G96" s="13"/>
      <c r="H96" s="34">
        <f t="shared" si="3"/>
        <v>0</v>
      </c>
      <c r="I96" s="112"/>
    </row>
    <row r="97" spans="1:9" ht="55.5" customHeight="1" hidden="1">
      <c r="A97" s="31"/>
      <c r="B97" s="52" t="s">
        <v>63</v>
      </c>
      <c r="C97" s="52"/>
      <c r="D97" s="30" t="s">
        <v>60</v>
      </c>
      <c r="E97" s="13" t="s">
        <v>34</v>
      </c>
      <c r="F97" s="13"/>
      <c r="G97" s="13"/>
      <c r="H97" s="34">
        <f t="shared" si="3"/>
        <v>0</v>
      </c>
      <c r="I97" s="112"/>
    </row>
    <row r="98" spans="1:9" ht="15.75">
      <c r="A98" s="31"/>
      <c r="B98" s="182" t="s">
        <v>24</v>
      </c>
      <c r="C98" s="183"/>
      <c r="D98" s="30"/>
      <c r="E98" s="13" t="s">
        <v>37</v>
      </c>
      <c r="F98" s="13"/>
      <c r="G98" s="13"/>
      <c r="H98" s="34"/>
      <c r="I98" s="112"/>
    </row>
    <row r="99" spans="1:9" ht="31.5" customHeight="1">
      <c r="A99" s="31"/>
      <c r="B99" s="192" t="s">
        <v>45</v>
      </c>
      <c r="C99" s="193"/>
      <c r="D99" s="32" t="s">
        <v>35</v>
      </c>
      <c r="E99" s="13" t="s">
        <v>34</v>
      </c>
      <c r="F99" s="53">
        <f>F93/F91*100</f>
        <v>89.64518108279287</v>
      </c>
      <c r="G99" s="33"/>
      <c r="H99" s="34">
        <f t="shared" si="3"/>
        <v>89.64518108279287</v>
      </c>
      <c r="I99" s="9"/>
    </row>
    <row r="100" spans="1:9" ht="74.25" customHeight="1">
      <c r="A100" s="23" t="s">
        <v>4</v>
      </c>
      <c r="B100" s="132" t="s">
        <v>115</v>
      </c>
      <c r="C100" s="133"/>
      <c r="D100" s="2" t="s">
        <v>38</v>
      </c>
      <c r="E100" s="1"/>
      <c r="F100" s="54">
        <v>659800</v>
      </c>
      <c r="G100" s="24"/>
      <c r="H100" s="24">
        <f>F100</f>
        <v>659800</v>
      </c>
      <c r="I100" s="110"/>
    </row>
    <row r="101" spans="1:9" ht="15.75">
      <c r="A101" s="25"/>
      <c r="B101" s="186" t="s">
        <v>21</v>
      </c>
      <c r="C101" s="187"/>
      <c r="D101" s="4"/>
      <c r="E101" s="1" t="s">
        <v>37</v>
      </c>
      <c r="F101" s="1"/>
      <c r="G101" s="1"/>
      <c r="H101" s="1"/>
      <c r="I101" s="112"/>
    </row>
    <row r="102" spans="1:9" ht="29.25" customHeight="1">
      <c r="A102" s="25"/>
      <c r="B102" s="148" t="s">
        <v>121</v>
      </c>
      <c r="C102" s="149"/>
      <c r="D102" s="2"/>
      <c r="E102" s="1"/>
      <c r="F102" s="14">
        <f>F100</f>
        <v>659800</v>
      </c>
      <c r="G102" s="14"/>
      <c r="H102" s="14">
        <f>F102</f>
        <v>659800</v>
      </c>
      <c r="I102" s="112"/>
    </row>
    <row r="103" spans="1:9" ht="15.75">
      <c r="A103" s="25"/>
      <c r="B103" s="132" t="s">
        <v>22</v>
      </c>
      <c r="C103" s="133"/>
      <c r="D103" s="2"/>
      <c r="E103" s="1" t="s">
        <v>37</v>
      </c>
      <c r="F103" s="1"/>
      <c r="G103" s="1"/>
      <c r="H103" s="1"/>
      <c r="I103" s="112"/>
    </row>
    <row r="104" spans="1:9" ht="28.5" customHeight="1">
      <c r="A104" s="25"/>
      <c r="B104" s="188" t="s">
        <v>55</v>
      </c>
      <c r="C104" s="189"/>
      <c r="D104" s="2" t="s">
        <v>58</v>
      </c>
      <c r="E104" s="1" t="s">
        <v>34</v>
      </c>
      <c r="F104" s="1">
        <v>110</v>
      </c>
      <c r="G104" s="1"/>
      <c r="H104" s="1">
        <f>F104</f>
        <v>110</v>
      </c>
      <c r="I104" s="112"/>
    </row>
    <row r="105" spans="1:9" ht="15.75">
      <c r="A105" s="25"/>
      <c r="B105" s="132" t="s">
        <v>23</v>
      </c>
      <c r="C105" s="133"/>
      <c r="D105" s="2"/>
      <c r="E105" s="1" t="s">
        <v>37</v>
      </c>
      <c r="F105" s="1"/>
      <c r="G105" s="1"/>
      <c r="H105" s="1"/>
      <c r="I105" s="112"/>
    </row>
    <row r="106" spans="1:9" ht="27.75" customHeight="1">
      <c r="A106" s="25"/>
      <c r="B106" s="148" t="s">
        <v>56</v>
      </c>
      <c r="C106" s="149"/>
      <c r="D106" s="2" t="s">
        <v>38</v>
      </c>
      <c r="E106" s="1" t="s">
        <v>34</v>
      </c>
      <c r="F106" s="19">
        <f>F100/F104</f>
        <v>5998.181818181818</v>
      </c>
      <c r="G106" s="14"/>
      <c r="H106" s="19">
        <f>F106</f>
        <v>5998.181818181818</v>
      </c>
      <c r="I106" s="119"/>
    </row>
    <row r="107" spans="1:9" ht="15.75">
      <c r="A107" s="25"/>
      <c r="B107" s="132" t="s">
        <v>24</v>
      </c>
      <c r="C107" s="133"/>
      <c r="D107" s="2"/>
      <c r="E107" s="1" t="s">
        <v>37</v>
      </c>
      <c r="F107" s="1"/>
      <c r="G107" s="1"/>
      <c r="H107" s="12"/>
      <c r="I107" s="117"/>
    </row>
    <row r="108" spans="1:9" ht="44.25" customHeight="1">
      <c r="A108" s="25"/>
      <c r="B108" s="148" t="s">
        <v>57</v>
      </c>
      <c r="C108" s="149"/>
      <c r="D108" s="2" t="s">
        <v>35</v>
      </c>
      <c r="E108" s="57" t="s">
        <v>34</v>
      </c>
      <c r="F108" s="12">
        <v>100</v>
      </c>
      <c r="G108" s="1"/>
      <c r="H108" s="12">
        <f>F108</f>
        <v>100</v>
      </c>
      <c r="I108" s="117"/>
    </row>
    <row r="109" spans="1:10" ht="27.75" customHeight="1">
      <c r="A109" s="23" t="s">
        <v>5</v>
      </c>
      <c r="B109" s="132" t="s">
        <v>42</v>
      </c>
      <c r="C109" s="133"/>
      <c r="D109" s="5" t="s">
        <v>38</v>
      </c>
      <c r="E109" s="5"/>
      <c r="F109" s="55">
        <v>8639650</v>
      </c>
      <c r="G109" s="26"/>
      <c r="H109" s="27">
        <f>F109</f>
        <v>8639650</v>
      </c>
      <c r="I109" s="110"/>
      <c r="J109" s="95"/>
    </row>
    <row r="110" spans="1:9" ht="14.25" customHeight="1">
      <c r="A110" s="25"/>
      <c r="B110" s="186" t="s">
        <v>21</v>
      </c>
      <c r="C110" s="187"/>
      <c r="D110" s="4"/>
      <c r="E110" s="1" t="s">
        <v>37</v>
      </c>
      <c r="F110" s="1"/>
      <c r="G110" s="1"/>
      <c r="H110" s="1"/>
      <c r="I110" s="112"/>
    </row>
    <row r="111" spans="1:9" ht="30.75" customHeight="1">
      <c r="A111" s="25"/>
      <c r="B111" s="148" t="s">
        <v>76</v>
      </c>
      <c r="C111" s="149"/>
      <c r="D111" s="2" t="s">
        <v>64</v>
      </c>
      <c r="E111" s="1" t="s">
        <v>34</v>
      </c>
      <c r="F111" s="19">
        <v>710</v>
      </c>
      <c r="G111" s="14"/>
      <c r="H111" s="19">
        <f>F111</f>
        <v>710</v>
      </c>
      <c r="I111" s="119"/>
    </row>
    <row r="112" spans="1:9" ht="13.5" customHeight="1">
      <c r="A112" s="25"/>
      <c r="B112" s="132" t="s">
        <v>22</v>
      </c>
      <c r="C112" s="133"/>
      <c r="D112" s="2"/>
      <c r="E112" s="1" t="s">
        <v>37</v>
      </c>
      <c r="F112" s="1"/>
      <c r="G112" s="14"/>
      <c r="H112" s="21"/>
      <c r="I112" s="119"/>
    </row>
    <row r="113" spans="1:9" ht="31.5" customHeight="1">
      <c r="A113" s="25"/>
      <c r="B113" s="188" t="s">
        <v>65</v>
      </c>
      <c r="C113" s="189"/>
      <c r="D113" s="2" t="s">
        <v>66</v>
      </c>
      <c r="E113" s="1" t="s">
        <v>34</v>
      </c>
      <c r="F113" s="1">
        <v>28</v>
      </c>
      <c r="G113" s="21"/>
      <c r="H113" s="21">
        <f aca="true" t="shared" si="4" ref="H113:H122">F113</f>
        <v>28</v>
      </c>
      <c r="I113" s="121"/>
    </row>
    <row r="114" spans="1:9" ht="30" customHeight="1">
      <c r="A114" s="25"/>
      <c r="B114" s="20" t="s">
        <v>67</v>
      </c>
      <c r="C114" s="20"/>
      <c r="D114" s="2" t="s">
        <v>64</v>
      </c>
      <c r="E114" s="1" t="s">
        <v>34</v>
      </c>
      <c r="F114" s="1">
        <v>19</v>
      </c>
      <c r="G114" s="14"/>
      <c r="H114" s="21">
        <f t="shared" si="4"/>
        <v>19</v>
      </c>
      <c r="I114" s="119"/>
    </row>
    <row r="115" spans="1:9" ht="46.5" customHeight="1">
      <c r="A115" s="25"/>
      <c r="B115" s="148" t="s">
        <v>77</v>
      </c>
      <c r="C115" s="149"/>
      <c r="D115" s="2" t="s">
        <v>69</v>
      </c>
      <c r="E115" s="57" t="s">
        <v>34</v>
      </c>
      <c r="F115" s="1">
        <v>750</v>
      </c>
      <c r="G115" s="21"/>
      <c r="H115" s="21">
        <f t="shared" si="4"/>
        <v>750</v>
      </c>
      <c r="I115" s="121"/>
    </row>
    <row r="116" spans="1:9" ht="45.75" customHeight="1">
      <c r="A116" s="25"/>
      <c r="B116" s="148" t="s">
        <v>68</v>
      </c>
      <c r="C116" s="149"/>
      <c r="D116" s="2" t="s">
        <v>36</v>
      </c>
      <c r="E116" s="61" t="s">
        <v>34</v>
      </c>
      <c r="F116" s="13">
        <v>350</v>
      </c>
      <c r="G116" s="21"/>
      <c r="H116" s="21">
        <f t="shared" si="4"/>
        <v>350</v>
      </c>
      <c r="I116" s="121"/>
    </row>
    <row r="117" spans="1:9" ht="15.75" customHeight="1">
      <c r="A117" s="25"/>
      <c r="B117" s="132" t="s">
        <v>23</v>
      </c>
      <c r="C117" s="133"/>
      <c r="D117" s="2"/>
      <c r="E117" s="1" t="s">
        <v>37</v>
      </c>
      <c r="F117" s="1"/>
      <c r="G117" s="14"/>
      <c r="H117" s="21"/>
      <c r="I117" s="119"/>
    </row>
    <row r="118" spans="1:11" ht="30.75" customHeight="1">
      <c r="A118" s="25"/>
      <c r="B118" s="142" t="s">
        <v>80</v>
      </c>
      <c r="C118" s="143"/>
      <c r="D118" s="2" t="s">
        <v>38</v>
      </c>
      <c r="E118" s="57" t="s">
        <v>34</v>
      </c>
      <c r="F118" s="19">
        <f>5439650/F111</f>
        <v>7661.478873239436</v>
      </c>
      <c r="G118" s="14"/>
      <c r="H118" s="14">
        <f t="shared" si="4"/>
        <v>7661.478873239436</v>
      </c>
      <c r="I118" s="115">
        <v>5439650</v>
      </c>
      <c r="K118" s="95"/>
    </row>
    <row r="119" spans="1:10" ht="45" customHeight="1">
      <c r="A119" s="25"/>
      <c r="B119" s="148" t="s">
        <v>78</v>
      </c>
      <c r="C119" s="149"/>
      <c r="D119" s="2" t="s">
        <v>38</v>
      </c>
      <c r="E119" s="57" t="s">
        <v>34</v>
      </c>
      <c r="F119" s="19">
        <f>1200000/F115</f>
        <v>1600</v>
      </c>
      <c r="G119" s="14"/>
      <c r="H119" s="19">
        <f t="shared" si="4"/>
        <v>1600</v>
      </c>
      <c r="I119" s="115">
        <v>1200000</v>
      </c>
      <c r="J119" s="95"/>
    </row>
    <row r="120" spans="1:9" ht="47.25" customHeight="1">
      <c r="A120" s="25"/>
      <c r="B120" s="148" t="s">
        <v>79</v>
      </c>
      <c r="C120" s="149"/>
      <c r="D120" s="2" t="s">
        <v>38</v>
      </c>
      <c r="E120" s="57" t="s">
        <v>34</v>
      </c>
      <c r="F120" s="19">
        <f>2000000/F116</f>
        <v>5714.285714285715</v>
      </c>
      <c r="G120" s="14"/>
      <c r="H120" s="19">
        <f t="shared" si="4"/>
        <v>5714.285714285715</v>
      </c>
      <c r="I120" s="115">
        <v>2000000</v>
      </c>
    </row>
    <row r="121" spans="1:11" ht="18" customHeight="1">
      <c r="A121" s="25"/>
      <c r="B121" s="132" t="s">
        <v>24</v>
      </c>
      <c r="C121" s="133"/>
      <c r="D121" s="2"/>
      <c r="E121" s="1" t="s">
        <v>37</v>
      </c>
      <c r="F121" s="1"/>
      <c r="G121" s="1"/>
      <c r="H121" s="21"/>
      <c r="I121" s="122">
        <f>I118+I119+I120</f>
        <v>8639650</v>
      </c>
      <c r="J121" s="95"/>
      <c r="K121" s="95"/>
    </row>
    <row r="122" spans="1:9" ht="30.75" customHeight="1">
      <c r="A122" s="25"/>
      <c r="B122" s="142" t="s">
        <v>149</v>
      </c>
      <c r="C122" s="143"/>
      <c r="D122" s="2" t="s">
        <v>35</v>
      </c>
      <c r="E122" s="1" t="s">
        <v>34</v>
      </c>
      <c r="F122" s="12">
        <v>100</v>
      </c>
      <c r="G122" s="3"/>
      <c r="H122" s="12">
        <f t="shared" si="4"/>
        <v>100</v>
      </c>
      <c r="I122" s="9"/>
    </row>
    <row r="123" spans="1:9" ht="30.75" customHeight="1">
      <c r="A123" s="123" t="s">
        <v>6</v>
      </c>
      <c r="B123" s="132" t="s">
        <v>116</v>
      </c>
      <c r="C123" s="133"/>
      <c r="D123" s="2" t="s">
        <v>38</v>
      </c>
      <c r="E123" s="1"/>
      <c r="F123" s="26">
        <v>2016000</v>
      </c>
      <c r="G123" s="28"/>
      <c r="H123" s="24">
        <f>F123</f>
        <v>2016000</v>
      </c>
      <c r="I123" s="8"/>
    </row>
    <row r="124" spans="1:9" ht="15" customHeight="1">
      <c r="A124" s="123"/>
      <c r="B124" s="132" t="s">
        <v>21</v>
      </c>
      <c r="C124" s="133"/>
      <c r="D124" s="2"/>
      <c r="E124" s="1" t="s">
        <v>37</v>
      </c>
      <c r="F124" s="1"/>
      <c r="G124" s="7"/>
      <c r="H124" s="1"/>
      <c r="I124" s="8"/>
    </row>
    <row r="125" spans="1:9" ht="32.25" customHeight="1">
      <c r="A125" s="123"/>
      <c r="B125" s="139" t="s">
        <v>117</v>
      </c>
      <c r="C125" s="140"/>
      <c r="D125" s="2" t="s">
        <v>36</v>
      </c>
      <c r="E125" s="57" t="s">
        <v>34</v>
      </c>
      <c r="F125" s="1">
        <v>7</v>
      </c>
      <c r="G125" s="7"/>
      <c r="H125" s="1">
        <f>F125</f>
        <v>7</v>
      </c>
      <c r="I125" s="8"/>
    </row>
    <row r="126" spans="1:9" ht="19.5" customHeight="1">
      <c r="A126" s="123"/>
      <c r="B126" s="132" t="s">
        <v>22</v>
      </c>
      <c r="C126" s="133"/>
      <c r="D126" s="2"/>
      <c r="E126" s="1" t="s">
        <v>37</v>
      </c>
      <c r="F126" s="1"/>
      <c r="G126" s="7"/>
      <c r="H126" s="1"/>
      <c r="I126" s="8"/>
    </row>
    <row r="127" spans="1:9" ht="31.5" customHeight="1">
      <c r="A127" s="123"/>
      <c r="B127" s="139" t="s">
        <v>118</v>
      </c>
      <c r="C127" s="140"/>
      <c r="D127" s="2" t="s">
        <v>58</v>
      </c>
      <c r="E127" s="61" t="s">
        <v>34</v>
      </c>
      <c r="F127" s="1">
        <v>2</v>
      </c>
      <c r="G127" s="7"/>
      <c r="H127" s="1">
        <f>F127</f>
        <v>2</v>
      </c>
      <c r="I127" s="8"/>
    </row>
    <row r="128" spans="1:9" ht="17.25" customHeight="1">
      <c r="A128" s="123"/>
      <c r="B128" s="132" t="s">
        <v>23</v>
      </c>
      <c r="C128" s="133"/>
      <c r="D128" s="2"/>
      <c r="E128" s="1" t="s">
        <v>37</v>
      </c>
      <c r="F128" s="1"/>
      <c r="G128" s="7"/>
      <c r="H128" s="1"/>
      <c r="I128" s="8"/>
    </row>
    <row r="129" spans="1:9" ht="29.25" customHeight="1">
      <c r="A129" s="123"/>
      <c r="B129" s="148" t="s">
        <v>119</v>
      </c>
      <c r="C129" s="149"/>
      <c r="D129" s="2" t="s">
        <v>38</v>
      </c>
      <c r="E129" s="1" t="s">
        <v>34</v>
      </c>
      <c r="F129" s="14">
        <f>F123/12</f>
        <v>168000</v>
      </c>
      <c r="G129" s="7"/>
      <c r="H129" s="14">
        <f>F129</f>
        <v>168000</v>
      </c>
      <c r="I129" s="8"/>
    </row>
    <row r="130" spans="1:9" ht="18" customHeight="1">
      <c r="A130" s="123"/>
      <c r="B130" s="132" t="s">
        <v>24</v>
      </c>
      <c r="C130" s="133"/>
      <c r="D130" s="2"/>
      <c r="E130" s="1" t="s">
        <v>37</v>
      </c>
      <c r="F130" s="1"/>
      <c r="G130" s="7"/>
      <c r="H130" s="1"/>
      <c r="I130" s="8"/>
    </row>
    <row r="131" spans="1:9" ht="27.75" customHeight="1">
      <c r="A131" s="123"/>
      <c r="B131" s="148" t="s">
        <v>120</v>
      </c>
      <c r="C131" s="149"/>
      <c r="D131" s="2" t="s">
        <v>35</v>
      </c>
      <c r="E131" s="1" t="s">
        <v>34</v>
      </c>
      <c r="F131" s="12">
        <v>100</v>
      </c>
      <c r="G131" s="3"/>
      <c r="H131" s="12">
        <f>F131</f>
        <v>100</v>
      </c>
      <c r="I131" s="8"/>
    </row>
    <row r="132" spans="1:9" ht="32.25" customHeight="1">
      <c r="A132" s="23" t="s">
        <v>7</v>
      </c>
      <c r="B132" s="194" t="s">
        <v>43</v>
      </c>
      <c r="C132" s="195"/>
      <c r="D132" s="5" t="s">
        <v>38</v>
      </c>
      <c r="E132" s="5"/>
      <c r="F132" s="124">
        <f>5860400+195000</f>
        <v>6055400</v>
      </c>
      <c r="G132" s="24"/>
      <c r="H132" s="109">
        <f>F132</f>
        <v>6055400</v>
      </c>
      <c r="I132" s="110"/>
    </row>
    <row r="133" spans="1:9" ht="16.5" customHeight="1">
      <c r="A133" s="25"/>
      <c r="B133" s="186" t="s">
        <v>21</v>
      </c>
      <c r="C133" s="187"/>
      <c r="D133" s="2"/>
      <c r="E133" s="1" t="s">
        <v>37</v>
      </c>
      <c r="F133" s="1"/>
      <c r="G133" s="3"/>
      <c r="H133" s="3"/>
      <c r="I133" s="9"/>
    </row>
    <row r="134" spans="1:9" ht="30" customHeight="1">
      <c r="A134" s="25"/>
      <c r="B134" s="148" t="s">
        <v>71</v>
      </c>
      <c r="C134" s="149"/>
      <c r="D134" s="2" t="s">
        <v>72</v>
      </c>
      <c r="E134" s="1" t="s">
        <v>34</v>
      </c>
      <c r="F134" s="47">
        <v>6199</v>
      </c>
      <c r="G134" s="22"/>
      <c r="H134" s="22">
        <f>F134</f>
        <v>6199</v>
      </c>
      <c r="I134" s="10"/>
    </row>
    <row r="135" spans="1:9" ht="21.75" customHeight="1">
      <c r="A135" s="25"/>
      <c r="B135" s="132" t="s">
        <v>22</v>
      </c>
      <c r="C135" s="133"/>
      <c r="D135" s="2"/>
      <c r="E135" s="1" t="s">
        <v>37</v>
      </c>
      <c r="F135" s="13"/>
      <c r="G135" s="3"/>
      <c r="H135" s="6"/>
      <c r="I135" s="9"/>
    </row>
    <row r="136" spans="1:9" ht="30.75" customHeight="1">
      <c r="A136" s="25"/>
      <c r="B136" s="188" t="s">
        <v>129</v>
      </c>
      <c r="C136" s="189"/>
      <c r="D136" s="2" t="s">
        <v>72</v>
      </c>
      <c r="E136" s="1" t="s">
        <v>34</v>
      </c>
      <c r="F136" s="47">
        <f>550+100</f>
        <v>650</v>
      </c>
      <c r="G136" s="22"/>
      <c r="H136" s="22">
        <f aca="true" t="shared" si="5" ref="H136:H144">F136</f>
        <v>650</v>
      </c>
      <c r="I136" s="59">
        <f>F136*F140</f>
        <v>4476205.5</v>
      </c>
    </row>
    <row r="137" spans="1:9" ht="30.75" customHeight="1">
      <c r="A137" s="25"/>
      <c r="B137" s="188" t="s">
        <v>130</v>
      </c>
      <c r="C137" s="189"/>
      <c r="D137" s="2" t="s">
        <v>72</v>
      </c>
      <c r="E137" s="1" t="s">
        <v>34</v>
      </c>
      <c r="F137" s="47">
        <f>600+100</f>
        <v>700</v>
      </c>
      <c r="G137" s="22"/>
      <c r="H137" s="22">
        <f>F137</f>
        <v>700</v>
      </c>
      <c r="I137" s="59">
        <f>F137*F141</f>
        <v>1499225</v>
      </c>
    </row>
    <row r="138" spans="1:9" ht="30.75" customHeight="1">
      <c r="A138" s="25"/>
      <c r="B138" s="188" t="s">
        <v>131</v>
      </c>
      <c r="C138" s="189"/>
      <c r="D138" s="2" t="s">
        <v>72</v>
      </c>
      <c r="E138" s="1" t="s">
        <v>34</v>
      </c>
      <c r="F138" s="47">
        <v>100</v>
      </c>
      <c r="G138" s="22"/>
      <c r="H138" s="22">
        <f t="shared" si="5"/>
        <v>100</v>
      </c>
      <c r="I138" s="59">
        <f>F138*F142</f>
        <v>79969</v>
      </c>
    </row>
    <row r="139" spans="1:9" ht="18.75" customHeight="1">
      <c r="A139" s="25"/>
      <c r="B139" s="132" t="s">
        <v>23</v>
      </c>
      <c r="C139" s="133"/>
      <c r="D139" s="2"/>
      <c r="E139" s="1" t="s">
        <v>37</v>
      </c>
      <c r="F139" s="13"/>
      <c r="G139" s="6"/>
      <c r="H139" s="6"/>
      <c r="I139" s="60">
        <f>I136+I137+I138</f>
        <v>6055399.5</v>
      </c>
    </row>
    <row r="140" spans="1:9" ht="32.25" customHeight="1">
      <c r="A140" s="25"/>
      <c r="B140" s="188" t="s">
        <v>132</v>
      </c>
      <c r="C140" s="189"/>
      <c r="D140" s="5" t="s">
        <v>73</v>
      </c>
      <c r="E140" s="1" t="s">
        <v>34</v>
      </c>
      <c r="F140" s="53">
        <v>6886.47</v>
      </c>
      <c r="G140" s="3"/>
      <c r="H140" s="3">
        <f t="shared" si="5"/>
        <v>6886.47</v>
      </c>
      <c r="I140" s="9"/>
    </row>
    <row r="141" spans="1:9" ht="26.25" customHeight="1">
      <c r="A141" s="25"/>
      <c r="B141" s="188" t="s">
        <v>133</v>
      </c>
      <c r="C141" s="189"/>
      <c r="D141" s="5" t="s">
        <v>73</v>
      </c>
      <c r="E141" s="1" t="s">
        <v>34</v>
      </c>
      <c r="F141" s="53">
        <v>2141.75</v>
      </c>
      <c r="G141" s="3"/>
      <c r="H141" s="3">
        <f t="shared" si="5"/>
        <v>2141.75</v>
      </c>
      <c r="I141" s="9"/>
    </row>
    <row r="142" spans="1:9" ht="30.75" customHeight="1">
      <c r="A142" s="25"/>
      <c r="B142" s="188" t="s">
        <v>134</v>
      </c>
      <c r="C142" s="189"/>
      <c r="D142" s="5" t="s">
        <v>73</v>
      </c>
      <c r="E142" s="1" t="s">
        <v>34</v>
      </c>
      <c r="F142" s="53">
        <v>799.69</v>
      </c>
      <c r="G142" s="3"/>
      <c r="H142" s="3">
        <f t="shared" si="5"/>
        <v>799.69</v>
      </c>
      <c r="I142" s="9"/>
    </row>
    <row r="143" spans="1:9" ht="20.25" customHeight="1">
      <c r="A143" s="25"/>
      <c r="B143" s="132" t="s">
        <v>24</v>
      </c>
      <c r="C143" s="133"/>
      <c r="D143" s="2"/>
      <c r="E143" s="1" t="s">
        <v>37</v>
      </c>
      <c r="F143" s="1"/>
      <c r="G143" s="3"/>
      <c r="H143" s="6"/>
      <c r="I143" s="10"/>
    </row>
    <row r="144" spans="1:9" ht="45" customHeight="1">
      <c r="A144" s="4"/>
      <c r="B144" s="148" t="s">
        <v>46</v>
      </c>
      <c r="C144" s="149"/>
      <c r="D144" s="2" t="s">
        <v>35</v>
      </c>
      <c r="E144" s="61" t="s">
        <v>34</v>
      </c>
      <c r="F144" s="12">
        <f>F136/F134*100</f>
        <v>10.485562187449588</v>
      </c>
      <c r="G144" s="2"/>
      <c r="H144" s="3">
        <f t="shared" si="5"/>
        <v>10.485562187449588</v>
      </c>
      <c r="I144" s="9"/>
    </row>
    <row r="145" spans="1:9" ht="45" customHeight="1">
      <c r="A145" s="23" t="s">
        <v>10</v>
      </c>
      <c r="B145" s="132" t="s">
        <v>140</v>
      </c>
      <c r="C145" s="133"/>
      <c r="D145" s="5" t="s">
        <v>38</v>
      </c>
      <c r="E145" s="5"/>
      <c r="F145" s="55">
        <f>1107600-177000</f>
        <v>930600</v>
      </c>
      <c r="G145" s="24"/>
      <c r="H145" s="109">
        <f>F145</f>
        <v>930600</v>
      </c>
      <c r="I145" s="9"/>
    </row>
    <row r="146" spans="1:9" ht="14.25" customHeight="1">
      <c r="A146" s="25"/>
      <c r="B146" s="186" t="s">
        <v>21</v>
      </c>
      <c r="C146" s="187"/>
      <c r="D146" s="2"/>
      <c r="E146" s="1" t="s">
        <v>37</v>
      </c>
      <c r="F146" s="1"/>
      <c r="G146" s="3"/>
      <c r="H146" s="3"/>
      <c r="I146" s="9"/>
    </row>
    <row r="147" spans="1:9" ht="28.5" customHeight="1">
      <c r="A147" s="25"/>
      <c r="B147" s="190" t="s">
        <v>142</v>
      </c>
      <c r="C147" s="191"/>
      <c r="D147" s="32" t="s">
        <v>141</v>
      </c>
      <c r="E147" s="13" t="s">
        <v>34</v>
      </c>
      <c r="F147" s="47">
        <v>39</v>
      </c>
      <c r="G147" s="48"/>
      <c r="H147" s="48">
        <f>F147</f>
        <v>39</v>
      </c>
      <c r="I147" s="9"/>
    </row>
    <row r="148" spans="1:9" ht="16.5" customHeight="1">
      <c r="A148" s="25"/>
      <c r="B148" s="146" t="s">
        <v>22</v>
      </c>
      <c r="C148" s="147"/>
      <c r="D148" s="32"/>
      <c r="E148" s="13" t="s">
        <v>37</v>
      </c>
      <c r="F148" s="13"/>
      <c r="G148" s="33"/>
      <c r="H148" s="36"/>
      <c r="I148" s="9"/>
    </row>
    <row r="149" spans="1:9" ht="28.5" customHeight="1">
      <c r="A149" s="25"/>
      <c r="B149" s="184" t="s">
        <v>143</v>
      </c>
      <c r="C149" s="185"/>
      <c r="D149" s="32" t="s">
        <v>141</v>
      </c>
      <c r="E149" s="13" t="s">
        <v>34</v>
      </c>
      <c r="F149" s="47">
        <v>4</v>
      </c>
      <c r="G149" s="48"/>
      <c r="H149" s="48">
        <f>F149</f>
        <v>4</v>
      </c>
      <c r="I149" s="9"/>
    </row>
    <row r="150" spans="1:9" ht="30.75" customHeight="1">
      <c r="A150" s="25"/>
      <c r="B150" s="184" t="s">
        <v>151</v>
      </c>
      <c r="C150" s="185"/>
      <c r="D150" s="32" t="s">
        <v>141</v>
      </c>
      <c r="E150" s="13" t="s">
        <v>34</v>
      </c>
      <c r="F150" s="47">
        <v>29</v>
      </c>
      <c r="G150" s="48"/>
      <c r="H150" s="48">
        <f>F150</f>
        <v>29</v>
      </c>
      <c r="I150" s="9"/>
    </row>
    <row r="151" spans="1:9" ht="33.75" customHeight="1">
      <c r="A151" s="25"/>
      <c r="B151" s="184" t="s">
        <v>144</v>
      </c>
      <c r="C151" s="185"/>
      <c r="D151" s="32" t="s">
        <v>141</v>
      </c>
      <c r="E151" s="13" t="s">
        <v>34</v>
      </c>
      <c r="F151" s="47">
        <v>30</v>
      </c>
      <c r="G151" s="48"/>
      <c r="H151" s="48">
        <f>F151</f>
        <v>30</v>
      </c>
      <c r="I151" s="9"/>
    </row>
    <row r="152" spans="1:9" ht="20.25" customHeight="1">
      <c r="A152" s="25"/>
      <c r="B152" s="146" t="s">
        <v>23</v>
      </c>
      <c r="C152" s="147"/>
      <c r="D152" s="32"/>
      <c r="E152" s="13" t="s">
        <v>37</v>
      </c>
      <c r="F152" s="13"/>
      <c r="G152" s="36"/>
      <c r="H152" s="36"/>
      <c r="I152" s="9"/>
    </row>
    <row r="153" spans="1:9" ht="32.25" customHeight="1">
      <c r="A153" s="25"/>
      <c r="B153" s="190" t="s">
        <v>150</v>
      </c>
      <c r="C153" s="191"/>
      <c r="D153" s="30" t="s">
        <v>145</v>
      </c>
      <c r="E153" s="57" t="s">
        <v>34</v>
      </c>
      <c r="F153" s="7">
        <v>41100</v>
      </c>
      <c r="G153" s="35"/>
      <c r="H153" s="35">
        <f>F153</f>
        <v>41100</v>
      </c>
      <c r="I153" s="58">
        <f>F153*F149</f>
        <v>164400</v>
      </c>
    </row>
    <row r="154" spans="1:9" ht="31.5" customHeight="1">
      <c r="A154" s="25"/>
      <c r="B154" s="190" t="s">
        <v>152</v>
      </c>
      <c r="C154" s="191"/>
      <c r="D154" s="30" t="s">
        <v>145</v>
      </c>
      <c r="E154" s="57" t="s">
        <v>34</v>
      </c>
      <c r="F154" s="7">
        <v>4696.55</v>
      </c>
      <c r="G154" s="35"/>
      <c r="H154" s="35">
        <f>F154</f>
        <v>4696.55</v>
      </c>
      <c r="I154" s="58">
        <f>F154*F150</f>
        <v>136199.95</v>
      </c>
    </row>
    <row r="155" spans="1:10" ht="31.5" customHeight="1">
      <c r="A155" s="25"/>
      <c r="B155" s="190" t="s">
        <v>146</v>
      </c>
      <c r="C155" s="191"/>
      <c r="D155" s="30" t="s">
        <v>145</v>
      </c>
      <c r="E155" s="57" t="s">
        <v>34</v>
      </c>
      <c r="F155" s="8">
        <v>21000</v>
      </c>
      <c r="G155" s="35"/>
      <c r="H155" s="35">
        <f>F155</f>
        <v>21000</v>
      </c>
      <c r="I155" s="58">
        <f>F155*F151</f>
        <v>630000</v>
      </c>
      <c r="J155" s="8"/>
    </row>
    <row r="156" spans="1:9" ht="15.75" customHeight="1">
      <c r="A156" s="25"/>
      <c r="B156" s="146" t="s">
        <v>24</v>
      </c>
      <c r="C156" s="147"/>
      <c r="D156" s="32"/>
      <c r="E156" s="13" t="s">
        <v>37</v>
      </c>
      <c r="F156" s="13"/>
      <c r="G156" s="33"/>
      <c r="H156" s="36"/>
      <c r="I156" s="58"/>
    </row>
    <row r="157" spans="1:10" ht="60.75" customHeight="1">
      <c r="A157" s="4"/>
      <c r="B157" s="139" t="s">
        <v>148</v>
      </c>
      <c r="C157" s="140"/>
      <c r="D157" s="32" t="s">
        <v>35</v>
      </c>
      <c r="E157" s="57" t="s">
        <v>34</v>
      </c>
      <c r="F157" s="12">
        <v>100</v>
      </c>
      <c r="G157" s="3"/>
      <c r="H157" s="12">
        <f>F157</f>
        <v>100</v>
      </c>
      <c r="I157" s="131">
        <f>I153+I154+I155</f>
        <v>930599.95</v>
      </c>
      <c r="J157" s="95"/>
    </row>
    <row r="158" spans="1:9" ht="21" customHeight="1">
      <c r="A158" s="23" t="s">
        <v>15</v>
      </c>
      <c r="B158" s="132" t="s">
        <v>137</v>
      </c>
      <c r="C158" s="133"/>
      <c r="D158" s="5" t="s">
        <v>38</v>
      </c>
      <c r="E158" s="5"/>
      <c r="F158" s="55">
        <f>81400000-65420000-456500-478600-77030-50920-95000-13316950-195000</f>
        <v>1310000</v>
      </c>
      <c r="G158" s="24"/>
      <c r="H158" s="109">
        <f>F158</f>
        <v>1310000</v>
      </c>
      <c r="I158" s="95">
        <f>F67+F80+F89+F100+F109+F123+F132+F145+F158</f>
        <v>125747250</v>
      </c>
    </row>
    <row r="159" spans="1:9" ht="35.25" customHeight="1">
      <c r="A159" s="169" t="s">
        <v>158</v>
      </c>
      <c r="B159" s="169"/>
      <c r="C159" s="169"/>
      <c r="D159" s="169"/>
      <c r="E159" s="125"/>
      <c r="F159" s="126"/>
      <c r="G159" s="151" t="s">
        <v>157</v>
      </c>
      <c r="H159" s="151"/>
      <c r="I159" s="95"/>
    </row>
    <row r="160" spans="1:9" ht="18.75" customHeight="1">
      <c r="A160" s="69"/>
      <c r="B160" s="67"/>
      <c r="C160" s="67"/>
      <c r="E160" s="127" t="s">
        <v>25</v>
      </c>
      <c r="G160" s="166" t="s">
        <v>26</v>
      </c>
      <c r="H160" s="166"/>
      <c r="I160" s="128"/>
    </row>
    <row r="161" spans="1:9" ht="15.75" customHeight="1">
      <c r="A161" s="152" t="s">
        <v>27</v>
      </c>
      <c r="B161" s="152"/>
      <c r="C161" s="129"/>
      <c r="D161" s="84"/>
      <c r="E161" s="127"/>
      <c r="G161" s="75"/>
      <c r="H161" s="75"/>
      <c r="I161" s="75"/>
    </row>
    <row r="162" spans="1:5" ht="15.75" customHeight="1">
      <c r="A162" s="134" t="s">
        <v>94</v>
      </c>
      <c r="B162" s="134"/>
      <c r="C162" s="134"/>
      <c r="D162" s="134"/>
      <c r="E162" s="134"/>
    </row>
    <row r="163" spans="1:9" ht="31.5" customHeight="1">
      <c r="A163" s="167" t="s">
        <v>95</v>
      </c>
      <c r="B163" s="167"/>
      <c r="C163" s="167"/>
      <c r="D163" s="167"/>
      <c r="E163" s="125"/>
      <c r="F163" s="126"/>
      <c r="G163" s="151" t="s">
        <v>32</v>
      </c>
      <c r="H163" s="151"/>
      <c r="I163" s="128"/>
    </row>
    <row r="164" spans="1:9" ht="15.75" customHeight="1">
      <c r="A164" s="69"/>
      <c r="B164" s="67"/>
      <c r="C164" s="67"/>
      <c r="D164" s="67"/>
      <c r="E164" s="127" t="s">
        <v>25</v>
      </c>
      <c r="G164" s="166" t="s">
        <v>26</v>
      </c>
      <c r="H164" s="166"/>
      <c r="I164" s="75"/>
    </row>
    <row r="165" spans="2:4" ht="15.75">
      <c r="B165" s="65" t="s">
        <v>96</v>
      </c>
      <c r="D165" s="67"/>
    </row>
    <row r="166" ht="15.75">
      <c r="D166" s="67"/>
    </row>
    <row r="167" spans="2:4" ht="15.75">
      <c r="B167" s="65" t="s">
        <v>97</v>
      </c>
      <c r="D167" s="67"/>
    </row>
  </sheetData>
  <sheetProtection/>
  <mergeCells count="160">
    <mergeCell ref="B156:C156"/>
    <mergeCell ref="B148:C148"/>
    <mergeCell ref="B149:C149"/>
    <mergeCell ref="B145:C145"/>
    <mergeCell ref="B146:C146"/>
    <mergeCell ref="B147:C147"/>
    <mergeCell ref="B55:C55"/>
    <mergeCell ref="B157:C157"/>
    <mergeCell ref="B151:C151"/>
    <mergeCell ref="B152:C152"/>
    <mergeCell ref="B153:C153"/>
    <mergeCell ref="B154:C154"/>
    <mergeCell ref="B155:C155"/>
    <mergeCell ref="B144:C144"/>
    <mergeCell ref="B132:C132"/>
    <mergeCell ref="B133:C133"/>
    <mergeCell ref="B134:C134"/>
    <mergeCell ref="B117:C117"/>
    <mergeCell ref="B150:C150"/>
    <mergeCell ref="B137:C137"/>
    <mergeCell ref="B138:C138"/>
    <mergeCell ref="B139:C139"/>
    <mergeCell ref="B140:C140"/>
    <mergeCell ref="B131:C131"/>
    <mergeCell ref="B104:C104"/>
    <mergeCell ref="B135:C135"/>
    <mergeCell ref="B136:C136"/>
    <mergeCell ref="B115:C115"/>
    <mergeCell ref="B116:C116"/>
    <mergeCell ref="B143:C143"/>
    <mergeCell ref="B141:C141"/>
    <mergeCell ref="B142:C142"/>
    <mergeCell ref="B129:C129"/>
    <mergeCell ref="B130:C130"/>
    <mergeCell ref="B81:C81"/>
    <mergeCell ref="B82:C82"/>
    <mergeCell ref="B83:C83"/>
    <mergeCell ref="B89:C89"/>
    <mergeCell ref="B101:C101"/>
    <mergeCell ref="B93:C93"/>
    <mergeCell ref="B99:C99"/>
    <mergeCell ref="B108:C108"/>
    <mergeCell ref="B105:C105"/>
    <mergeCell ref="B106:C106"/>
    <mergeCell ref="B112:C112"/>
    <mergeCell ref="B118:C118"/>
    <mergeCell ref="B119:C119"/>
    <mergeCell ref="B76:C76"/>
    <mergeCell ref="B77:C77"/>
    <mergeCell ref="B78:C78"/>
    <mergeCell ref="B79:C79"/>
    <mergeCell ref="B126:C126"/>
    <mergeCell ref="B109:C109"/>
    <mergeCell ref="B110:C110"/>
    <mergeCell ref="B111:C111"/>
    <mergeCell ref="B113:C113"/>
    <mergeCell ref="B80:C80"/>
    <mergeCell ref="B59:C59"/>
    <mergeCell ref="B91:C91"/>
    <mergeCell ref="B92:C92"/>
    <mergeCell ref="B88:C88"/>
    <mergeCell ref="A61:C61"/>
    <mergeCell ref="B94:C94"/>
    <mergeCell ref="B90:C90"/>
    <mergeCell ref="B71:C71"/>
    <mergeCell ref="B72:C72"/>
    <mergeCell ref="B73:C73"/>
    <mergeCell ref="B69:C69"/>
    <mergeCell ref="B100:C100"/>
    <mergeCell ref="B86:C86"/>
    <mergeCell ref="B87:C87"/>
    <mergeCell ref="B84:C84"/>
    <mergeCell ref="B85:C85"/>
    <mergeCell ref="B95:C95"/>
    <mergeCell ref="B98:C98"/>
    <mergeCell ref="B74:C74"/>
    <mergeCell ref="B75:C75"/>
    <mergeCell ref="B37:C37"/>
    <mergeCell ref="B58:C58"/>
    <mergeCell ref="B57:C57"/>
    <mergeCell ref="B65:C65"/>
    <mergeCell ref="B66:C66"/>
    <mergeCell ref="B70:C70"/>
    <mergeCell ref="B39:C39"/>
    <mergeCell ref="B41:C41"/>
    <mergeCell ref="B46:C46"/>
    <mergeCell ref="B45:C45"/>
    <mergeCell ref="D17:G17"/>
    <mergeCell ref="D20:F20"/>
    <mergeCell ref="B23:H23"/>
    <mergeCell ref="B24:H24"/>
    <mergeCell ref="B29:E29"/>
    <mergeCell ref="B40:C40"/>
    <mergeCell ref="D19:G19"/>
    <mergeCell ref="E21:F21"/>
    <mergeCell ref="E22:F22"/>
    <mergeCell ref="B36:C36"/>
    <mergeCell ref="E1:F1"/>
    <mergeCell ref="E7:F7"/>
    <mergeCell ref="E8:F8"/>
    <mergeCell ref="E9:H9"/>
    <mergeCell ref="E10:H10"/>
    <mergeCell ref="E11:H11"/>
    <mergeCell ref="D18:F18"/>
    <mergeCell ref="G163:H163"/>
    <mergeCell ref="G164:H164"/>
    <mergeCell ref="A163:D163"/>
    <mergeCell ref="G160:H160"/>
    <mergeCell ref="B28:H28"/>
    <mergeCell ref="B31:H31"/>
    <mergeCell ref="A159:D159"/>
    <mergeCell ref="A49:A50"/>
    <mergeCell ref="B53:C53"/>
    <mergeCell ref="A17:A18"/>
    <mergeCell ref="A19:A20"/>
    <mergeCell ref="B44:C44"/>
    <mergeCell ref="B42:C42"/>
    <mergeCell ref="B43:C43"/>
    <mergeCell ref="A47:C47"/>
    <mergeCell ref="B25:H25"/>
    <mergeCell ref="B26:H26"/>
    <mergeCell ref="B27:H27"/>
    <mergeCell ref="C19:C20"/>
    <mergeCell ref="A13:H13"/>
    <mergeCell ref="A14:H14"/>
    <mergeCell ref="G159:H159"/>
    <mergeCell ref="A161:B161"/>
    <mergeCell ref="A162:E162"/>
    <mergeCell ref="B32:H32"/>
    <mergeCell ref="B34:H34"/>
    <mergeCell ref="B63:H63"/>
    <mergeCell ref="B54:C54"/>
    <mergeCell ref="B128:C128"/>
    <mergeCell ref="B103:C103"/>
    <mergeCell ref="B102:C102"/>
    <mergeCell ref="B123:C123"/>
    <mergeCell ref="B124:C124"/>
    <mergeCell ref="B125:C125"/>
    <mergeCell ref="B127:C127"/>
    <mergeCell ref="B107:C107"/>
    <mergeCell ref="B121:C121"/>
    <mergeCell ref="B120:C120"/>
    <mergeCell ref="B122:C122"/>
    <mergeCell ref="B68:C68"/>
    <mergeCell ref="L61:M61"/>
    <mergeCell ref="L62:M62"/>
    <mergeCell ref="L63:M63"/>
    <mergeCell ref="L64:M64"/>
    <mergeCell ref="B60:C60"/>
    <mergeCell ref="B67:C67"/>
    <mergeCell ref="B158:C158"/>
    <mergeCell ref="B49:H49"/>
    <mergeCell ref="J24:K24"/>
    <mergeCell ref="L56:M56"/>
    <mergeCell ref="L57:M57"/>
    <mergeCell ref="L58:M58"/>
    <mergeCell ref="L59:M59"/>
    <mergeCell ref="B38:C38"/>
    <mergeCell ref="K25:N25"/>
    <mergeCell ref="B56:C5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8" manualBreakCount="8">
    <brk id="23" max="7" man="1"/>
    <brk id="40" max="7" man="1"/>
    <brk id="57" max="7" man="1"/>
    <brk id="77" max="7" man="1"/>
    <brk id="97" max="7" man="1"/>
    <brk id="116" max="7" man="1"/>
    <brk id="134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2021-11-08T14:03:04Z</cp:lastPrinted>
  <dcterms:created xsi:type="dcterms:W3CDTF">2018-12-28T08:43:53Z</dcterms:created>
  <dcterms:modified xsi:type="dcterms:W3CDTF">2021-11-10T06:36:24Z</dcterms:modified>
  <cp:category/>
  <cp:version/>
  <cp:contentType/>
  <cp:contentStatus/>
</cp:coreProperties>
</file>