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'паспорт'!$A$1:$H$202</definedName>
  </definedNames>
  <calcPr fullCalcOnLoad="1"/>
</workbook>
</file>

<file path=xl/comments1.xml><?xml version="1.0" encoding="utf-8"?>
<comments xmlns="http://schemas.openxmlformats.org/spreadsheetml/2006/main">
  <authors>
    <author>Затварська Світлана</author>
  </authors>
  <commentList>
    <comment ref="I77" authorId="0">
      <text>
        <r>
          <rPr>
            <b/>
            <sz val="9"/>
            <rFont val="Tahoma"/>
            <family val="2"/>
          </rPr>
          <t>Затварська Світлана: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<sst xmlns="http://schemas.openxmlformats.org/spreadsheetml/2006/main" count="424" uniqueCount="173">
  <si>
    <t>ЗАТВЕРДЖЕНО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</si>
  <si>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</si>
  <si>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</si>
  <si>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</si>
  <si>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</si>
  <si>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</si>
  <si>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</si>
  <si>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</si>
  <si>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</si>
  <si>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</si>
  <si>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</si>
  <si>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</si>
  <si>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</si>
  <si>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</si>
  <si>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</si>
  <si>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</si>
  <si>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</si>
  <si>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</si>
  <si>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</si>
  <si>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</si>
  <si>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</si>
  <si>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</si>
  <si>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</si>
  <si>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</si>
  <si>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</si>
  <si>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</si>
  <si>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</si>
  <si>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</si>
  <si>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</si>
  <si>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</si>
  <si>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</si>
  <si>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</si>
  <si>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</si>
  <si>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</si>
  <si>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</si>
  <si>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</si>
  <si>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</si>
  <si>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</si>
  <si>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</si>
  <si>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</si>
  <si>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</si>
  <si>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</si>
  <si>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</si>
  <si>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</si>
  <si>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</si>
  <si>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</si>
  <si>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</si>
  <si>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</si>
  <si>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</si>
  <si>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</si>
  <si>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</si>
  <si>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</si>
  <si>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</si>
  <si>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</si>
  <si>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</si>
  <si>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</si>
  <si>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</si>
  <si>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</si>
  <si>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</si>
  <si>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</si>
  <si>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</si>
  <si>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</si>
  <si>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</si>
  <si>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</si>
  <si>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</si>
  <si>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</si>
  <si>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</si>
  <si>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</si>
  <si>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</si>
  <si>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</si>
  <si>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</si>
  <si>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</si>
  <si>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</si>
  <si>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</si>
  <si>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</si>
  <si>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</si>
  <si>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</si>
  <si>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</si>
  <si>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</si>
  <si>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</si>
  <si>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</si>
  <si>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</si>
  <si>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</si>
  <si>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</si>
  <si>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</si>
  <si>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</si>
  <si>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</si>
  <si>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</si>
  <si>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</si>
  <si>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</si>
  <si>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</si>
  <si>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</si>
  <si>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</si>
  <si>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</si>
  <si>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</si>
  <si>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</si>
  <si>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</si>
  <si>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</si>
  <si>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</si>
  <si>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</si>
  <si>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</si>
  <si>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</si>
  <si>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</si>
  <si>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</si>
  <si>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</si>
  <si>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</si>
  <si>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</si>
  <si>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</si>
  <si>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</si>
  <si>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</si>
  <si>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</si>
  <si>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</si>
  <si>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</si>
  <si>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</si>
  <si>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</si>
  <si>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</si>
  <si>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</si>
  <si>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</si>
  <si>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</si>
  <si>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</si>
  <si>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</si>
  <si>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</si>
  <si>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 xml:space="preserve"> "Програма створення інфрастуктури для належного вигулу собак у м.Львові на 2019-2023 роки"</t>
  </si>
  <si>
    <t>Обслуговування вигульних майданчиків і прогулянкових маршрутів</t>
  </si>
  <si>
    <t>Забезпечення обслуговування вигульних майданчиків і прогулянкових маршрутів</t>
  </si>
  <si>
    <t>штук</t>
  </si>
  <si>
    <t>Кількість обєктів інфраструктури для вигулу собак</t>
  </si>
  <si>
    <t>Кількість вигульних майданчиків</t>
  </si>
  <si>
    <t>грн./шт</t>
  </si>
  <si>
    <t>"Програма комплексних заходів з поточного утримання об'єктів благоустрою м.Львова"</t>
  </si>
  <si>
    <t>Забезпеченість фінансуванням для надання послуг з обслуговування вигульних майданчиків і прогулянкових маршрутів</t>
  </si>
  <si>
    <t>Забезпечення   прибирання кладовищ</t>
  </si>
  <si>
    <t>Вартість обслуговування одного вигульного майданчика</t>
  </si>
  <si>
    <t xml:space="preserve">Кількість існуючих станцій на прогулянкових маршрутах </t>
  </si>
  <si>
    <t>Вартість обслуговування існуючих станцій на прогулянкових маршрутах</t>
  </si>
  <si>
    <r>
      <rPr>
        <b/>
        <sz val="12"/>
        <rFont val="Times New Roman"/>
        <family val="1"/>
      </rPr>
      <t>Мета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</si>
  <si>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t>Послуги з охорони територій кладовищ</t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</si>
  <si>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</si>
  <si>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</si>
  <si>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</si>
  <si>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t>Кількість комунальних підприємств, яким необхідна техніка у лізинг</t>
  </si>
  <si>
    <r>
      <rPr>
        <b/>
        <sz val="12"/>
        <rFont val="Times New Roman"/>
        <family val="1"/>
      </rPr>
      <t xml:space="preserve">Підстави для виконання бюджетної програми: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b/>
        <i/>
        <sz val="12"/>
        <rFont val="Times New Roman"/>
        <family val="1"/>
      </rPr>
      <t>наказ</t>
    </r>
    <r>
      <rPr>
        <i/>
        <sz val="12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</t>
    </r>
    <r>
      <rPr>
        <b/>
        <i/>
        <sz val="12"/>
        <rFont val="Times New Roman"/>
        <family val="1"/>
      </rPr>
      <t xml:space="preserve"> наказ </t>
    </r>
    <r>
      <rPr>
        <i/>
        <sz val="12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b/>
        <i/>
        <sz val="12"/>
        <rFont val="Times New Roman"/>
        <family val="1"/>
      </rPr>
      <t xml:space="preserve">  постанова </t>
    </r>
    <r>
      <rPr>
        <i/>
        <sz val="12"/>
        <rFont val="Times New Roman"/>
        <family val="1"/>
      </rPr>
      <t xml:space="preserve">Кабінету Міністрів України від 11.08.2021 № 883 "Питання надання субвенції з державного бюджету місцевим бюджетам на розвиток комунальної інфраструктури, у тому числі на придбання комунальної техніки"; </t>
    </r>
    <r>
      <rPr>
        <b/>
        <i/>
        <sz val="12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від 21.04.2011 № 376 "Про Правила благоустрою м.Львова",  від 17.03.2016 № 262 “Про затвердження Правил утримання і поводження з тваринами у м. Львові“, від 11.07.2019 № 5330 “Про затвердження видів та переліку місць (локацій) для вигулу собак у м. Львові“та  від 08.07.2021 № 1081 "Про розмежування повноважень між виконавчими органами Львівської міської ради"</t>
    </r>
  </si>
  <si>
    <t>Кількість комунальних підприємств, які придбають техніку у лізинг</t>
  </si>
  <si>
    <t>Забезпеченість фінансуванням для придбання техніки</t>
  </si>
  <si>
    <t>Забезпечення придбання обладнання і предметів довгострокового користування</t>
  </si>
  <si>
    <t>Середня вартість  відшкодування  техніки для одного підприємства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</si>
  <si>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</si>
  <si>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170 253 400,00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167 053 400,00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3 200 000,00</t>
    </r>
    <r>
      <rPr>
        <sz val="12"/>
        <rFont val="Times New Roman"/>
        <family val="1"/>
      </rPr>
      <t xml:space="preserve"> гривень.</t>
    </r>
  </si>
  <si>
    <t>Надання послуг з  утримання місць поховань (цвинтарів) КП "Ритуальна служба "Меморіал"</t>
  </si>
  <si>
    <t>Капітальний ремонт зовнішнього освітлення пішохідних переходів</t>
  </si>
  <si>
    <t>Влаштування тренувально-вигульних майданчиків та майданчиків для вигулу собак</t>
  </si>
  <si>
    <t>12.</t>
  </si>
  <si>
    <t>Відшкодування витрат на 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</si>
  <si>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Надання послуг з утримання місць поховань (ВРКОП)</t>
  </si>
  <si>
    <t>Надання послуг з  утримання місць поховань (цвинтарів)</t>
  </si>
  <si>
    <t>Нерозподілені видатки для об'єднаних територіальних громад</t>
  </si>
  <si>
    <t>Надання послуг з утримання місць поховань (КП РС "Меморіал")</t>
  </si>
  <si>
    <t>Надання послуг з охорони території кладовищ</t>
  </si>
  <si>
    <t>13.</t>
  </si>
  <si>
    <t>Кількість пішохідних переходів, які потребують капітального ремонту зовнішнього освітлення</t>
  </si>
  <si>
    <t>Кількість пішохідних переходів на яких буде проведено капітальний ремонт зовнішнього освітлення</t>
  </si>
  <si>
    <t>Середня вартість одного майданчика</t>
  </si>
  <si>
    <t>Кількість тренувально-вигульних майданчиків та майданчиків для вигулу собак які необхідно влаштувати</t>
  </si>
  <si>
    <t>Кількість тренувально-вигульних майданчиків та майданчиків для вигулу собак які будуть влаштовані</t>
  </si>
  <si>
    <t>Середня вартість відремонтованих об'єктів</t>
  </si>
  <si>
    <t>Загальна протяжність системи художнього освітлення телевежі, що знаходиться на обслуговуванні</t>
  </si>
  <si>
    <t>Протяжність системи художнього освітлення телевежі, яку планується обслуговувати</t>
  </si>
  <si>
    <t>Протяжність системи зовнішнього освітлення, яку планується обслуговувати по відношенню до загальної протяжності системи зовнішнього освітлення</t>
  </si>
  <si>
    <t>Протяжність системи художнього освітлення телевежі, яку планується обслуговувати по відношенню до загальної протяжності системи художнього освітлення телевежі, %</t>
  </si>
  <si>
    <t>Середня вартість обслуговавання  м  системи художнього освітлення телевежі (4 рази в рік)</t>
  </si>
  <si>
    <t xml:space="preserve">Площа, яку планується прибирати </t>
  </si>
  <si>
    <t>Рівень забезпечення прибирання кладовищ</t>
  </si>
  <si>
    <t xml:space="preserve">08.02.2022   N 13 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</si>
</sst>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  <numFmt numFmtId="201" formatCode="#,##0.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3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0" xfId="61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4" fontId="2" fillId="33" borderId="0" xfId="61" applyNumberFormat="1" applyFont="1" applyFill="1" applyBorder="1" applyAlignment="1">
      <alignment horizontal="center" wrapText="1"/>
    </xf>
    <xf numFmtId="4" fontId="2" fillId="33" borderId="0" xfId="61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201" fontId="2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4" fontId="5" fillId="33" borderId="0" xfId="61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4" fontId="50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 wrapText="1"/>
    </xf>
    <xf numFmtId="4" fontId="2" fillId="33" borderId="10" xfId="61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" fontId="2" fillId="33" borderId="11" xfId="61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49" fontId="2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left" vertical="center" wrapText="1"/>
      <protection/>
    </xf>
    <xf numFmtId="0" fontId="2" fillId="33" borderId="14" xfId="54" applyFont="1" applyFill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horizontal="left" vertical="center" wrapText="1"/>
      <protection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49" fontId="2" fillId="33" borderId="14" xfId="48" applyNumberFormat="1" applyFont="1" applyFill="1" applyBorder="1" applyAlignment="1">
      <alignment horizontal="left" vertical="center" wrapText="1"/>
      <protection/>
    </xf>
    <xf numFmtId="49" fontId="2" fillId="33" borderId="11" xfId="48" applyNumberFormat="1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2"/>
  <sheetViews>
    <sheetView tabSelected="1" zoomScalePageLayoutView="0" workbookViewId="0" topLeftCell="A163">
      <selection activeCell="J181" sqref="J181"/>
    </sheetView>
  </sheetViews>
  <sheetFormatPr defaultColWidth="21.57421875" defaultRowHeight="15"/>
  <cols>
    <col min="1" max="1" width="6.57421875" style="59" customWidth="1"/>
    <col min="2" max="2" width="24.7109375" style="59" customWidth="1"/>
    <col min="3" max="3" width="17.421875" style="59" customWidth="1"/>
    <col min="4" max="4" width="17.00390625" style="59" customWidth="1"/>
    <col min="5" max="5" width="20.7109375" style="59" customWidth="1"/>
    <col min="6" max="6" width="26.140625" style="59" customWidth="1"/>
    <col min="7" max="7" width="12.8515625" style="59" customWidth="1"/>
    <col min="8" max="8" width="18.28125" style="59" customWidth="1"/>
    <col min="9" max="9" width="16.140625" style="59" customWidth="1"/>
    <col min="10" max="10" width="22.57421875" style="59" customWidth="1"/>
    <col min="11" max="11" width="15.7109375" style="59" customWidth="1"/>
    <col min="12" max="16384" width="21.57421875" style="59" customWidth="1"/>
  </cols>
  <sheetData>
    <row r="1" spans="5:8" ht="15.75">
      <c r="E1" s="189" t="s">
        <v>0</v>
      </c>
      <c r="F1" s="189"/>
      <c r="G1" s="61"/>
      <c r="H1" s="62"/>
    </row>
    <row r="2" spans="5:8" ht="15.75">
      <c r="E2" s="59" t="s">
        <v>28</v>
      </c>
      <c r="F2" s="62"/>
      <c r="H2" s="62"/>
    </row>
    <row r="3" spans="5:8" ht="15.75">
      <c r="E3" s="59" t="s">
        <v>29</v>
      </c>
      <c r="F3" s="62"/>
      <c r="H3" s="62"/>
    </row>
    <row r="4" spans="5:8" ht="15.75">
      <c r="E4" s="59" t="s">
        <v>30</v>
      </c>
      <c r="F4" s="62"/>
      <c r="H4" s="62"/>
    </row>
    <row r="5" spans="5:8" ht="15.75">
      <c r="E5" s="59" t="s">
        <v>77</v>
      </c>
      <c r="F5" s="62"/>
      <c r="H5" s="62"/>
    </row>
    <row r="6" spans="6:8" ht="12.75" customHeight="1">
      <c r="F6" s="62"/>
      <c r="H6" s="62"/>
    </row>
    <row r="7" spans="1:7" ht="15.75">
      <c r="A7" s="63"/>
      <c r="E7" s="189" t="s">
        <v>0</v>
      </c>
      <c r="F7" s="189"/>
      <c r="G7" s="61"/>
    </row>
    <row r="8" spans="1:8" ht="15.75" customHeight="1">
      <c r="A8" s="63"/>
      <c r="E8" s="194" t="s">
        <v>81</v>
      </c>
      <c r="F8" s="194"/>
      <c r="G8" s="64"/>
      <c r="H8" s="64"/>
    </row>
    <row r="9" spans="1:8" ht="17.25" customHeight="1">
      <c r="A9" s="63"/>
      <c r="B9" s="63"/>
      <c r="E9" s="187" t="s">
        <v>82</v>
      </c>
      <c r="F9" s="187"/>
      <c r="G9" s="187"/>
      <c r="H9" s="187"/>
    </row>
    <row r="10" spans="1:8" ht="15.75" customHeight="1">
      <c r="A10" s="63"/>
      <c r="E10" s="195" t="s">
        <v>83</v>
      </c>
      <c r="F10" s="195"/>
      <c r="G10" s="195"/>
      <c r="H10" s="195"/>
    </row>
    <row r="11" spans="1:8" ht="18" customHeight="1">
      <c r="A11" s="63"/>
      <c r="E11" s="196" t="s">
        <v>172</v>
      </c>
      <c r="F11" s="197"/>
      <c r="G11" s="197"/>
      <c r="H11" s="197"/>
    </row>
    <row r="12" ht="10.5" customHeight="1"/>
    <row r="13" spans="1:8" ht="15.75">
      <c r="A13" s="174" t="s">
        <v>90</v>
      </c>
      <c r="B13" s="174"/>
      <c r="C13" s="174"/>
      <c r="D13" s="174"/>
      <c r="E13" s="174"/>
      <c r="F13" s="174"/>
      <c r="G13" s="174"/>
      <c r="H13" s="174"/>
    </row>
    <row r="14" spans="1:8" ht="15.75">
      <c r="A14" s="174" t="s">
        <v>146</v>
      </c>
      <c r="B14" s="174"/>
      <c r="C14" s="174"/>
      <c r="D14" s="174"/>
      <c r="E14" s="174"/>
      <c r="F14" s="174"/>
      <c r="G14" s="174"/>
      <c r="H14" s="174"/>
    </row>
    <row r="15" ht="6" customHeight="1"/>
    <row r="16" ht="15.75"/>
    <row r="17" spans="1:8" ht="23.25" customHeight="1">
      <c r="A17" s="178" t="s">
        <v>1</v>
      </c>
      <c r="B17" s="66">
        <v>1200000</v>
      </c>
      <c r="C17" s="63"/>
      <c r="D17" s="166" t="s">
        <v>32</v>
      </c>
      <c r="E17" s="166"/>
      <c r="F17" s="166"/>
      <c r="G17" s="166"/>
      <c r="H17" s="67">
        <v>34814670</v>
      </c>
    </row>
    <row r="18" spans="1:8" ht="39.75" customHeight="1">
      <c r="A18" s="178"/>
      <c r="B18" s="68" t="s">
        <v>91</v>
      </c>
      <c r="C18" s="63"/>
      <c r="D18" s="188" t="s">
        <v>83</v>
      </c>
      <c r="E18" s="188"/>
      <c r="F18" s="188"/>
      <c r="G18" s="69"/>
      <c r="H18" s="70" t="s">
        <v>92</v>
      </c>
    </row>
    <row r="19" spans="1:8" ht="15.75" customHeight="1">
      <c r="A19" s="178" t="s">
        <v>2</v>
      </c>
      <c r="B19" s="66">
        <v>1210000</v>
      </c>
      <c r="C19" s="173"/>
      <c r="D19" s="166" t="s">
        <v>32</v>
      </c>
      <c r="E19" s="166"/>
      <c r="F19" s="166"/>
      <c r="G19" s="166"/>
      <c r="H19" s="67">
        <v>34814670</v>
      </c>
    </row>
    <row r="20" spans="1:8" ht="42" customHeight="1">
      <c r="A20" s="178"/>
      <c r="B20" s="68" t="s">
        <v>91</v>
      </c>
      <c r="C20" s="173"/>
      <c r="D20" s="188" t="s">
        <v>27</v>
      </c>
      <c r="E20" s="188"/>
      <c r="F20" s="188"/>
      <c r="G20" s="69"/>
      <c r="H20" s="71" t="s">
        <v>92</v>
      </c>
    </row>
    <row r="21" spans="1:8" ht="29.25" customHeight="1">
      <c r="A21" s="72" t="s">
        <v>3</v>
      </c>
      <c r="B21" s="73">
        <v>1216030</v>
      </c>
      <c r="C21" s="74" t="s">
        <v>97</v>
      </c>
      <c r="D21" s="74" t="s">
        <v>38</v>
      </c>
      <c r="E21" s="187" t="s">
        <v>39</v>
      </c>
      <c r="F21" s="187"/>
      <c r="G21" s="69"/>
      <c r="H21" s="73">
        <v>13563000000</v>
      </c>
    </row>
    <row r="22" spans="1:8" ht="88.5" customHeight="1">
      <c r="A22" s="75"/>
      <c r="B22" s="68" t="s">
        <v>91</v>
      </c>
      <c r="C22" s="68" t="s">
        <v>93</v>
      </c>
      <c r="D22" s="68" t="s">
        <v>94</v>
      </c>
      <c r="E22" s="193" t="s">
        <v>95</v>
      </c>
      <c r="F22" s="193"/>
      <c r="G22" s="69"/>
      <c r="H22" s="76" t="s">
        <v>96</v>
      </c>
    </row>
    <row r="23" spans="1:11" ht="33" customHeight="1">
      <c r="A23" s="77" t="s">
        <v>4</v>
      </c>
      <c r="B23" s="198" t="s">
        <v>147</v>
      </c>
      <c r="C23" s="198"/>
      <c r="D23" s="198"/>
      <c r="E23" s="198"/>
      <c r="F23" s="198"/>
      <c r="G23" s="198"/>
      <c r="H23" s="198"/>
      <c r="K23" s="78"/>
    </row>
    <row r="24" spans="1:11" ht="189" customHeight="1">
      <c r="A24" s="77" t="s">
        <v>5</v>
      </c>
      <c r="B24" s="199" t="s">
        <v>141</v>
      </c>
      <c r="C24" s="199"/>
      <c r="D24" s="199"/>
      <c r="E24" s="199"/>
      <c r="F24" s="199"/>
      <c r="G24" s="199"/>
      <c r="H24" s="199"/>
      <c r="J24" s="162"/>
      <c r="K24" s="162"/>
    </row>
    <row r="25" spans="1:14" ht="18.75" customHeight="1">
      <c r="A25" s="77" t="s">
        <v>6</v>
      </c>
      <c r="B25" s="182" t="s">
        <v>73</v>
      </c>
      <c r="C25" s="182"/>
      <c r="D25" s="182"/>
      <c r="E25" s="182"/>
      <c r="F25" s="182"/>
      <c r="G25" s="182"/>
      <c r="H25" s="182"/>
      <c r="I25" s="79"/>
      <c r="J25" s="80"/>
      <c r="K25" s="166"/>
      <c r="L25" s="166"/>
      <c r="M25" s="166"/>
      <c r="N25" s="166"/>
    </row>
    <row r="26" spans="1:9" ht="18.75" customHeight="1">
      <c r="A26" s="56" t="s">
        <v>74</v>
      </c>
      <c r="B26" s="183" t="s">
        <v>75</v>
      </c>
      <c r="C26" s="184"/>
      <c r="D26" s="184"/>
      <c r="E26" s="184"/>
      <c r="F26" s="184"/>
      <c r="G26" s="184"/>
      <c r="H26" s="185"/>
      <c r="I26" s="69"/>
    </row>
    <row r="27" spans="1:9" ht="33" customHeight="1">
      <c r="A27" s="20">
        <v>1</v>
      </c>
      <c r="B27" s="186" t="s">
        <v>76</v>
      </c>
      <c r="C27" s="186"/>
      <c r="D27" s="186"/>
      <c r="E27" s="186"/>
      <c r="F27" s="186"/>
      <c r="G27" s="186"/>
      <c r="H27" s="186"/>
      <c r="I27" s="81"/>
    </row>
    <row r="28" spans="1:9" ht="21.75" customHeight="1">
      <c r="A28" s="77" t="s">
        <v>7</v>
      </c>
      <c r="B28" s="189" t="s">
        <v>135</v>
      </c>
      <c r="C28" s="189"/>
      <c r="D28" s="189"/>
      <c r="E28" s="189"/>
      <c r="F28" s="189"/>
      <c r="G28" s="189"/>
      <c r="H28" s="189"/>
      <c r="I28" s="60"/>
    </row>
    <row r="29" spans="1:6" ht="18.75" customHeight="1">
      <c r="A29" s="65" t="s">
        <v>10</v>
      </c>
      <c r="B29" s="200" t="s">
        <v>89</v>
      </c>
      <c r="C29" s="200"/>
      <c r="D29" s="200"/>
      <c r="E29" s="200"/>
      <c r="F29" s="75"/>
    </row>
    <row r="30" ht="12" customHeight="1"/>
    <row r="31" spans="1:9" ht="31.5">
      <c r="A31" s="5" t="s">
        <v>8</v>
      </c>
      <c r="B31" s="167" t="s">
        <v>9</v>
      </c>
      <c r="C31" s="190"/>
      <c r="D31" s="190"/>
      <c r="E31" s="190"/>
      <c r="F31" s="190"/>
      <c r="G31" s="190"/>
      <c r="H31" s="168"/>
      <c r="I31" s="82"/>
    </row>
    <row r="32" spans="1:9" ht="18" customHeight="1">
      <c r="A32" s="5">
        <v>1</v>
      </c>
      <c r="B32" s="154" t="s">
        <v>61</v>
      </c>
      <c r="C32" s="177"/>
      <c r="D32" s="177"/>
      <c r="E32" s="177"/>
      <c r="F32" s="177"/>
      <c r="G32" s="177"/>
      <c r="H32" s="155"/>
      <c r="I32" s="83"/>
    </row>
    <row r="33" ht="10.5" customHeight="1"/>
    <row r="34" spans="1:9" ht="15.75">
      <c r="A34" s="65" t="s">
        <v>15</v>
      </c>
      <c r="B34" s="153" t="s">
        <v>11</v>
      </c>
      <c r="C34" s="153"/>
      <c r="D34" s="153"/>
      <c r="E34" s="153"/>
      <c r="F34" s="153"/>
      <c r="G34" s="153"/>
      <c r="H34" s="153"/>
      <c r="I34" s="84"/>
    </row>
    <row r="35" ht="15" customHeight="1">
      <c r="F35" s="85" t="s">
        <v>88</v>
      </c>
    </row>
    <row r="36" spans="1:7" ht="31.5" customHeight="1">
      <c r="A36" s="5" t="s">
        <v>8</v>
      </c>
      <c r="B36" s="167" t="s">
        <v>11</v>
      </c>
      <c r="C36" s="168"/>
      <c r="D36" s="5" t="s">
        <v>12</v>
      </c>
      <c r="E36" s="5" t="s">
        <v>13</v>
      </c>
      <c r="F36" s="5" t="s">
        <v>14</v>
      </c>
      <c r="G36" s="82"/>
    </row>
    <row r="37" spans="1:7" ht="15.75">
      <c r="A37" s="5">
        <v>1</v>
      </c>
      <c r="B37" s="167">
        <v>2</v>
      </c>
      <c r="C37" s="168"/>
      <c r="D37" s="5">
        <v>3</v>
      </c>
      <c r="E37" s="5">
        <v>4</v>
      </c>
      <c r="F37" s="5">
        <v>5</v>
      </c>
      <c r="G37" s="82"/>
    </row>
    <row r="38" spans="1:7" ht="45" customHeight="1">
      <c r="A38" s="56" t="s">
        <v>1</v>
      </c>
      <c r="B38" s="160" t="s">
        <v>42</v>
      </c>
      <c r="C38" s="161"/>
      <c r="D38" s="86">
        <v>176800</v>
      </c>
      <c r="E38" s="87"/>
      <c r="F38" s="87">
        <f aca="true" t="shared" si="0" ref="F38:F48">D38+E38</f>
        <v>176800</v>
      </c>
      <c r="G38" s="88"/>
    </row>
    <row r="39" spans="1:7" ht="47.25" customHeight="1">
      <c r="A39" s="56" t="s">
        <v>2</v>
      </c>
      <c r="B39" s="160" t="s">
        <v>120</v>
      </c>
      <c r="C39" s="161"/>
      <c r="D39" s="86">
        <v>34631800</v>
      </c>
      <c r="E39" s="87"/>
      <c r="F39" s="87">
        <f t="shared" si="0"/>
        <v>34631800</v>
      </c>
      <c r="G39" s="88"/>
    </row>
    <row r="40" spans="1:7" ht="46.5" customHeight="1">
      <c r="A40" s="56" t="s">
        <v>3</v>
      </c>
      <c r="B40" s="160" t="s">
        <v>121</v>
      </c>
      <c r="C40" s="161"/>
      <c r="D40" s="86">
        <v>109780000</v>
      </c>
      <c r="E40" s="87"/>
      <c r="F40" s="87">
        <f t="shared" si="0"/>
        <v>109780000</v>
      </c>
      <c r="G40" s="88"/>
    </row>
    <row r="41" spans="1:7" ht="78" customHeight="1">
      <c r="A41" s="56" t="s">
        <v>4</v>
      </c>
      <c r="B41" s="160" t="s">
        <v>98</v>
      </c>
      <c r="C41" s="161"/>
      <c r="D41" s="86">
        <v>700700</v>
      </c>
      <c r="E41" s="87"/>
      <c r="F41" s="86">
        <f t="shared" si="0"/>
        <v>700700</v>
      </c>
      <c r="G41" s="88"/>
    </row>
    <row r="42" spans="1:7" ht="36.75" customHeight="1">
      <c r="A42" s="56" t="s">
        <v>5</v>
      </c>
      <c r="B42" s="160" t="s">
        <v>154</v>
      </c>
      <c r="C42" s="161"/>
      <c r="D42" s="86">
        <v>10875300</v>
      </c>
      <c r="E42" s="87"/>
      <c r="F42" s="86">
        <f t="shared" si="0"/>
        <v>10875300</v>
      </c>
      <c r="G42" s="88"/>
    </row>
    <row r="43" spans="1:9" ht="32.25" customHeight="1">
      <c r="A43" s="56" t="s">
        <v>6</v>
      </c>
      <c r="B43" s="160" t="s">
        <v>157</v>
      </c>
      <c r="C43" s="161"/>
      <c r="D43" s="86">
        <v>2140800</v>
      </c>
      <c r="E43" s="87"/>
      <c r="F43" s="86">
        <f t="shared" si="0"/>
        <v>2140800</v>
      </c>
      <c r="G43" s="88"/>
      <c r="H43" s="89"/>
      <c r="I43" s="89"/>
    </row>
    <row r="44" spans="1:9" ht="48.75" customHeight="1">
      <c r="A44" s="56" t="s">
        <v>7</v>
      </c>
      <c r="B44" s="160" t="s">
        <v>148</v>
      </c>
      <c r="C44" s="161"/>
      <c r="D44" s="86">
        <v>342000</v>
      </c>
      <c r="E44" s="87"/>
      <c r="F44" s="86">
        <f>D44+E44</f>
        <v>342000</v>
      </c>
      <c r="G44" s="88"/>
      <c r="H44" s="89"/>
      <c r="I44" s="89"/>
    </row>
    <row r="45" spans="1:7" ht="32.25" customHeight="1">
      <c r="A45" s="56" t="s">
        <v>10</v>
      </c>
      <c r="B45" s="160" t="s">
        <v>41</v>
      </c>
      <c r="C45" s="161"/>
      <c r="D45" s="86">
        <v>6223700</v>
      </c>
      <c r="E45" s="87"/>
      <c r="F45" s="86">
        <f t="shared" si="0"/>
        <v>6223700</v>
      </c>
      <c r="G45" s="88"/>
    </row>
    <row r="46" spans="1:7" ht="32.25" customHeight="1">
      <c r="A46" s="56" t="s">
        <v>15</v>
      </c>
      <c r="B46" s="160" t="s">
        <v>123</v>
      </c>
      <c r="C46" s="161"/>
      <c r="D46" s="86">
        <v>924600</v>
      </c>
      <c r="E46" s="87"/>
      <c r="F46" s="86">
        <f t="shared" si="0"/>
        <v>924600</v>
      </c>
      <c r="G46" s="88"/>
    </row>
    <row r="47" spans="1:8" ht="30" customHeight="1">
      <c r="A47" s="56" t="s">
        <v>17</v>
      </c>
      <c r="B47" s="160" t="s">
        <v>149</v>
      </c>
      <c r="C47" s="161"/>
      <c r="D47" s="87"/>
      <c r="E47" s="87">
        <v>3000000</v>
      </c>
      <c r="F47" s="86">
        <f t="shared" si="0"/>
        <v>3000000</v>
      </c>
      <c r="G47" s="88"/>
      <c r="H47" s="89"/>
    </row>
    <row r="48" spans="1:8" ht="44.25" customHeight="1">
      <c r="A48" s="56" t="s">
        <v>78</v>
      </c>
      <c r="B48" s="160" t="s">
        <v>150</v>
      </c>
      <c r="C48" s="161"/>
      <c r="D48" s="87"/>
      <c r="E48" s="87">
        <v>200000</v>
      </c>
      <c r="F48" s="86">
        <f t="shared" si="0"/>
        <v>200000</v>
      </c>
      <c r="G48" s="88"/>
      <c r="H48" s="89"/>
    </row>
    <row r="49" spans="1:8" ht="32.25" customHeight="1">
      <c r="A49" s="56" t="s">
        <v>151</v>
      </c>
      <c r="B49" s="160" t="s">
        <v>155</v>
      </c>
      <c r="C49" s="161"/>
      <c r="D49" s="86">
        <v>1257700</v>
      </c>
      <c r="E49" s="87"/>
      <c r="F49" s="86">
        <f>D49+E49</f>
        <v>1257700</v>
      </c>
      <c r="G49" s="88"/>
      <c r="H49" s="89"/>
    </row>
    <row r="50" spans="1:8" ht="23.25" customHeight="1">
      <c r="A50" s="179" t="s">
        <v>14</v>
      </c>
      <c r="B50" s="180"/>
      <c r="C50" s="181"/>
      <c r="D50" s="90">
        <f>SUM(D38:D49)</f>
        <v>167053400</v>
      </c>
      <c r="E50" s="90">
        <f>SUM(E38:E49)</f>
        <v>3200000</v>
      </c>
      <c r="F50" s="90">
        <f>SUM(F38:F49)</f>
        <v>170253400</v>
      </c>
      <c r="G50" s="91"/>
      <c r="H50" s="125"/>
    </row>
    <row r="51" spans="7:8" ht="10.5" customHeight="1">
      <c r="G51" s="92"/>
      <c r="H51" s="92"/>
    </row>
    <row r="52" spans="1:9" ht="15.75">
      <c r="A52" s="192" t="s">
        <v>17</v>
      </c>
      <c r="B52" s="153" t="s">
        <v>80</v>
      </c>
      <c r="C52" s="153"/>
      <c r="D52" s="153"/>
      <c r="E52" s="153"/>
      <c r="F52" s="153"/>
      <c r="G52" s="153"/>
      <c r="H52" s="153"/>
      <c r="I52" s="84"/>
    </row>
    <row r="53" ht="12" customHeight="1">
      <c r="A53" s="192"/>
    </row>
    <row r="54" ht="11.25" customHeight="1" hidden="1"/>
    <row r="55" ht="15.75">
      <c r="F55" s="93" t="s">
        <v>88</v>
      </c>
    </row>
    <row r="56" spans="1:7" ht="31.5">
      <c r="A56" s="5" t="s">
        <v>8</v>
      </c>
      <c r="B56" s="167" t="s">
        <v>16</v>
      </c>
      <c r="C56" s="168"/>
      <c r="D56" s="5" t="s">
        <v>12</v>
      </c>
      <c r="E56" s="5" t="s">
        <v>13</v>
      </c>
      <c r="F56" s="94" t="s">
        <v>14</v>
      </c>
      <c r="G56" s="95"/>
    </row>
    <row r="57" spans="1:7" ht="15.75">
      <c r="A57" s="2">
        <v>1</v>
      </c>
      <c r="B57" s="167">
        <v>2</v>
      </c>
      <c r="C57" s="168"/>
      <c r="D57" s="5">
        <v>3</v>
      </c>
      <c r="E57" s="5">
        <v>4</v>
      </c>
      <c r="F57" s="5">
        <v>5</v>
      </c>
      <c r="G57" s="96"/>
    </row>
    <row r="58" spans="1:8" ht="47.25" customHeight="1">
      <c r="A58" s="97" t="s">
        <v>1</v>
      </c>
      <c r="B58" s="201" t="s">
        <v>129</v>
      </c>
      <c r="C58" s="202"/>
      <c r="D58" s="57">
        <f>176800+109780000</f>
        <v>109956800</v>
      </c>
      <c r="E58" s="5"/>
      <c r="F58" s="98">
        <f aca="true" t="shared" si="1" ref="F58:F63">D58+E58</f>
        <v>109956800</v>
      </c>
      <c r="G58" s="96"/>
      <c r="H58" s="89"/>
    </row>
    <row r="59" spans="1:18" ht="96.75" customHeight="1">
      <c r="A59" s="99" t="s">
        <v>2</v>
      </c>
      <c r="B59" s="154" t="s">
        <v>100</v>
      </c>
      <c r="C59" s="155"/>
      <c r="D59" s="57">
        <v>700700</v>
      </c>
      <c r="E59" s="98"/>
      <c r="F59" s="98">
        <f t="shared" si="1"/>
        <v>700700</v>
      </c>
      <c r="G59" s="100"/>
      <c r="K59" s="35"/>
      <c r="L59" s="163"/>
      <c r="M59" s="163"/>
      <c r="N59" s="36"/>
      <c r="O59" s="37"/>
      <c r="P59" s="37"/>
      <c r="Q59" s="38"/>
      <c r="R59" s="38"/>
    </row>
    <row r="60" spans="1:18" ht="33.75" customHeight="1">
      <c r="A60" s="99" t="s">
        <v>3</v>
      </c>
      <c r="B60" s="154" t="s">
        <v>99</v>
      </c>
      <c r="C60" s="155"/>
      <c r="D60" s="57">
        <f>10875300+2140800+342000</f>
        <v>13358100</v>
      </c>
      <c r="E60" s="98"/>
      <c r="F60" s="98">
        <f t="shared" si="1"/>
        <v>13358100</v>
      </c>
      <c r="G60" s="100"/>
      <c r="H60" s="89"/>
      <c r="K60" s="35"/>
      <c r="L60" s="164"/>
      <c r="M60" s="164"/>
      <c r="N60" s="36"/>
      <c r="O60" s="37"/>
      <c r="P60" s="39"/>
      <c r="Q60" s="40"/>
      <c r="R60" s="40"/>
    </row>
    <row r="61" spans="1:18" ht="47.25" customHeight="1">
      <c r="A61" s="99" t="s">
        <v>4</v>
      </c>
      <c r="B61" s="154" t="s">
        <v>101</v>
      </c>
      <c r="C61" s="155"/>
      <c r="D61" s="57">
        <v>34631800</v>
      </c>
      <c r="E61" s="98"/>
      <c r="F61" s="98">
        <f t="shared" si="1"/>
        <v>34631800</v>
      </c>
      <c r="G61" s="100"/>
      <c r="H61" s="89"/>
      <c r="I61" s="101"/>
      <c r="K61" s="35"/>
      <c r="L61" s="165"/>
      <c r="M61" s="165"/>
      <c r="N61" s="36"/>
      <c r="O61" s="37"/>
      <c r="P61" s="37"/>
      <c r="Q61" s="38"/>
      <c r="R61" s="41"/>
    </row>
    <row r="62" spans="1:18" ht="48.75" customHeight="1">
      <c r="A62" s="99" t="s">
        <v>5</v>
      </c>
      <c r="B62" s="154" t="s">
        <v>102</v>
      </c>
      <c r="C62" s="155"/>
      <c r="D62" s="86">
        <v>6223700</v>
      </c>
      <c r="E62" s="98"/>
      <c r="F62" s="98">
        <f t="shared" si="1"/>
        <v>6223700</v>
      </c>
      <c r="G62" s="100"/>
      <c r="K62" s="35"/>
      <c r="L62" s="164"/>
      <c r="M62" s="164"/>
      <c r="N62" s="36"/>
      <c r="O62" s="37"/>
      <c r="P62" s="42"/>
      <c r="Q62" s="40"/>
      <c r="R62" s="43"/>
    </row>
    <row r="63" spans="1:18" ht="47.25" customHeight="1">
      <c r="A63" s="99" t="s">
        <v>6</v>
      </c>
      <c r="B63" s="154" t="s">
        <v>122</v>
      </c>
      <c r="C63" s="155"/>
      <c r="D63" s="86">
        <v>924600</v>
      </c>
      <c r="E63" s="98"/>
      <c r="F63" s="98">
        <f t="shared" si="1"/>
        <v>924600</v>
      </c>
      <c r="G63" s="100"/>
      <c r="H63" s="89"/>
      <c r="K63" s="35"/>
      <c r="L63" s="58"/>
      <c r="M63" s="58"/>
      <c r="N63" s="36"/>
      <c r="O63" s="37"/>
      <c r="P63" s="42"/>
      <c r="Q63" s="40"/>
      <c r="R63" s="43"/>
    </row>
    <row r="64" spans="1:18" ht="18" customHeight="1">
      <c r="A64" s="179" t="s">
        <v>14</v>
      </c>
      <c r="B64" s="180"/>
      <c r="C64" s="181"/>
      <c r="D64" s="102">
        <f>D59+D61+D62+D60+D63+D58</f>
        <v>165795700</v>
      </c>
      <c r="E64" s="102">
        <f>E59+E61+E62+E60+E63+E58</f>
        <v>0</v>
      </c>
      <c r="F64" s="102">
        <f>F59+F61+F62+F60+F63+F58</f>
        <v>165795700</v>
      </c>
      <c r="G64" s="91"/>
      <c r="H64" s="89"/>
      <c r="K64" s="35"/>
      <c r="L64" s="165"/>
      <c r="M64" s="165"/>
      <c r="N64" s="36"/>
      <c r="O64" s="37"/>
      <c r="P64" s="37"/>
      <c r="Q64" s="40"/>
      <c r="R64" s="41"/>
    </row>
    <row r="65" spans="11:18" ht="12" customHeight="1">
      <c r="K65" s="35"/>
      <c r="L65" s="164"/>
      <c r="M65" s="164"/>
      <c r="N65" s="34"/>
      <c r="O65" s="37"/>
      <c r="P65" s="39"/>
      <c r="Q65" s="40"/>
      <c r="R65" s="40"/>
    </row>
    <row r="66" spans="1:18" ht="15.75">
      <c r="A66" s="65" t="s">
        <v>78</v>
      </c>
      <c r="B66" s="153" t="s">
        <v>79</v>
      </c>
      <c r="C66" s="153"/>
      <c r="D66" s="153"/>
      <c r="E66" s="153"/>
      <c r="F66" s="153"/>
      <c r="G66" s="153"/>
      <c r="H66" s="153"/>
      <c r="I66" s="84"/>
      <c r="K66" s="35"/>
      <c r="L66" s="165"/>
      <c r="M66" s="165"/>
      <c r="N66" s="36"/>
      <c r="O66" s="37"/>
      <c r="P66" s="37"/>
      <c r="Q66" s="38"/>
      <c r="R66" s="41"/>
    </row>
    <row r="67" spans="11:18" ht="15.75">
      <c r="K67" s="35"/>
      <c r="L67" s="164"/>
      <c r="M67" s="164"/>
      <c r="N67" s="36"/>
      <c r="O67" s="37"/>
      <c r="P67" s="37"/>
      <c r="Q67" s="38"/>
      <c r="R67" s="38"/>
    </row>
    <row r="68" spans="1:9" ht="31.5" customHeight="1">
      <c r="A68" s="5" t="s">
        <v>8</v>
      </c>
      <c r="B68" s="167" t="s">
        <v>18</v>
      </c>
      <c r="C68" s="168"/>
      <c r="D68" s="5" t="s">
        <v>19</v>
      </c>
      <c r="E68" s="5" t="s">
        <v>20</v>
      </c>
      <c r="F68" s="5" t="s">
        <v>12</v>
      </c>
      <c r="G68" s="5" t="s">
        <v>13</v>
      </c>
      <c r="H68" s="5" t="s">
        <v>14</v>
      </c>
      <c r="I68" s="82"/>
    </row>
    <row r="69" spans="1:9" ht="15.75">
      <c r="A69" s="5">
        <v>1</v>
      </c>
      <c r="B69" s="167">
        <v>2</v>
      </c>
      <c r="C69" s="168"/>
      <c r="D69" s="5">
        <v>3</v>
      </c>
      <c r="E69" s="5">
        <v>4</v>
      </c>
      <c r="F69" s="5">
        <v>5</v>
      </c>
      <c r="G69" s="5">
        <v>6</v>
      </c>
      <c r="H69" s="5">
        <v>7</v>
      </c>
      <c r="I69" s="82"/>
    </row>
    <row r="70" spans="1:9" ht="44.25" customHeight="1">
      <c r="A70" s="20" t="s">
        <v>1</v>
      </c>
      <c r="B70" s="147" t="s">
        <v>42</v>
      </c>
      <c r="C70" s="148"/>
      <c r="D70" s="2" t="s">
        <v>37</v>
      </c>
      <c r="E70" s="5"/>
      <c r="F70" s="51">
        <v>176800</v>
      </c>
      <c r="G70" s="21"/>
      <c r="H70" s="103">
        <f>F70</f>
        <v>176800</v>
      </c>
      <c r="I70" s="104"/>
    </row>
    <row r="71" spans="1:9" ht="15.75">
      <c r="A71" s="22"/>
      <c r="B71" s="156" t="s">
        <v>21</v>
      </c>
      <c r="C71" s="157"/>
      <c r="D71" s="5"/>
      <c r="E71" s="5"/>
      <c r="F71" s="5"/>
      <c r="G71" s="1"/>
      <c r="H71" s="1"/>
      <c r="I71" s="105"/>
    </row>
    <row r="72" spans="1:9" ht="46.5" customHeight="1">
      <c r="A72" s="22"/>
      <c r="B72" s="149" t="s">
        <v>165</v>
      </c>
      <c r="C72" s="150"/>
      <c r="D72" s="1" t="s">
        <v>45</v>
      </c>
      <c r="E72" s="1" t="s">
        <v>33</v>
      </c>
      <c r="F72" s="144">
        <v>720</v>
      </c>
      <c r="G72" s="13"/>
      <c r="H72" s="1">
        <f aca="true" t="shared" si="2" ref="H72:H78">F72</f>
        <v>720</v>
      </c>
      <c r="I72" s="105"/>
    </row>
    <row r="73" spans="1:9" ht="15.75">
      <c r="A73" s="22"/>
      <c r="B73" s="158" t="s">
        <v>22</v>
      </c>
      <c r="C73" s="159"/>
      <c r="D73" s="2"/>
      <c r="E73" s="1" t="s">
        <v>36</v>
      </c>
      <c r="F73" s="144"/>
      <c r="G73" s="13"/>
      <c r="H73" s="1"/>
      <c r="I73" s="105"/>
    </row>
    <row r="74" spans="1:9" ht="44.25" customHeight="1">
      <c r="A74" s="22"/>
      <c r="B74" s="149" t="s">
        <v>166</v>
      </c>
      <c r="C74" s="150"/>
      <c r="D74" s="1" t="s">
        <v>45</v>
      </c>
      <c r="E74" s="1" t="s">
        <v>33</v>
      </c>
      <c r="F74" s="144">
        <v>701.8416</v>
      </c>
      <c r="G74" s="13"/>
      <c r="H74" s="1">
        <f t="shared" si="2"/>
        <v>701.8416</v>
      </c>
      <c r="I74" s="105"/>
    </row>
    <row r="75" spans="1:9" ht="15.75">
      <c r="A75" s="22"/>
      <c r="B75" s="158" t="s">
        <v>23</v>
      </c>
      <c r="C75" s="159"/>
      <c r="D75" s="2"/>
      <c r="E75" s="1" t="s">
        <v>36</v>
      </c>
      <c r="F75" s="144"/>
      <c r="G75" s="13"/>
      <c r="H75" s="1"/>
      <c r="I75" s="105"/>
    </row>
    <row r="76" spans="1:9" ht="42.75" customHeight="1">
      <c r="A76" s="22"/>
      <c r="B76" s="154" t="s">
        <v>169</v>
      </c>
      <c r="C76" s="155"/>
      <c r="D76" s="2" t="s">
        <v>37</v>
      </c>
      <c r="E76" s="1" t="s">
        <v>33</v>
      </c>
      <c r="F76" s="145">
        <f>F70/F74/4</f>
        <v>62.97717319691509</v>
      </c>
      <c r="G76" s="14"/>
      <c r="H76" s="16">
        <f>F76</f>
        <v>62.97717319691509</v>
      </c>
      <c r="I76" s="106"/>
    </row>
    <row r="77" spans="1:9" ht="16.5" customHeight="1">
      <c r="A77" s="22"/>
      <c r="B77" s="158" t="s">
        <v>24</v>
      </c>
      <c r="C77" s="159"/>
      <c r="D77" s="2"/>
      <c r="E77" s="1" t="s">
        <v>36</v>
      </c>
      <c r="F77" s="144"/>
      <c r="G77" s="13"/>
      <c r="H77" s="1"/>
      <c r="I77" s="107"/>
    </row>
    <row r="78" spans="1:9" ht="76.5" customHeight="1">
      <c r="A78" s="22"/>
      <c r="B78" s="154" t="s">
        <v>168</v>
      </c>
      <c r="C78" s="155"/>
      <c r="D78" s="2" t="s">
        <v>34</v>
      </c>
      <c r="E78" s="52" t="s">
        <v>33</v>
      </c>
      <c r="F78" s="146">
        <f>F74/F72*100</f>
        <v>97.478</v>
      </c>
      <c r="G78" s="15"/>
      <c r="H78" s="10">
        <f t="shared" si="2"/>
        <v>97.478</v>
      </c>
      <c r="I78" s="108"/>
    </row>
    <row r="79" spans="1:16" ht="47.25" customHeight="1">
      <c r="A79" s="26" t="s">
        <v>2</v>
      </c>
      <c r="B79" s="147" t="s">
        <v>108</v>
      </c>
      <c r="C79" s="148"/>
      <c r="D79" s="27" t="s">
        <v>37</v>
      </c>
      <c r="E79" s="27"/>
      <c r="F79" s="24">
        <v>34631800</v>
      </c>
      <c r="G79" s="23"/>
      <c r="H79" s="24">
        <f>F79</f>
        <v>34631800</v>
      </c>
      <c r="I79" s="108"/>
      <c r="P79" s="89"/>
    </row>
    <row r="80" spans="1:9" ht="18.75" customHeight="1">
      <c r="A80" s="28"/>
      <c r="B80" s="169" t="s">
        <v>21</v>
      </c>
      <c r="C80" s="170"/>
      <c r="D80" s="29"/>
      <c r="E80" s="11" t="s">
        <v>36</v>
      </c>
      <c r="F80" s="11"/>
      <c r="G80" s="30"/>
      <c r="H80" s="30"/>
      <c r="I80" s="108"/>
    </row>
    <row r="81" spans="1:16" ht="48.75" customHeight="1">
      <c r="A81" s="28"/>
      <c r="B81" s="207" t="s">
        <v>109</v>
      </c>
      <c r="C81" s="208"/>
      <c r="D81" s="29" t="s">
        <v>50</v>
      </c>
      <c r="E81" s="52" t="s">
        <v>33</v>
      </c>
      <c r="F81" s="31">
        <v>1360.83</v>
      </c>
      <c r="G81" s="45"/>
      <c r="H81" s="32">
        <f>F81</f>
        <v>1360.83</v>
      </c>
      <c r="I81" s="108"/>
      <c r="P81" s="109"/>
    </row>
    <row r="82" spans="1:9" ht="16.5" customHeight="1">
      <c r="A82" s="28"/>
      <c r="B82" s="147" t="s">
        <v>22</v>
      </c>
      <c r="C82" s="148"/>
      <c r="D82" s="29"/>
      <c r="E82" s="11" t="s">
        <v>36</v>
      </c>
      <c r="F82" s="44"/>
      <c r="G82" s="45"/>
      <c r="H82" s="45"/>
      <c r="I82" s="108"/>
    </row>
    <row r="83" spans="1:9" ht="31.5" customHeight="1">
      <c r="A83" s="28"/>
      <c r="B83" s="171" t="s">
        <v>110</v>
      </c>
      <c r="C83" s="172"/>
      <c r="D83" s="29" t="s">
        <v>50</v>
      </c>
      <c r="E83" s="52" t="s">
        <v>33</v>
      </c>
      <c r="F83" s="31">
        <v>1166</v>
      </c>
      <c r="G83" s="45"/>
      <c r="H83" s="143">
        <f>F83</f>
        <v>1166</v>
      </c>
      <c r="I83" s="108"/>
    </row>
    <row r="84" spans="1:9" ht="15" customHeight="1">
      <c r="A84" s="28"/>
      <c r="B84" s="147" t="s">
        <v>23</v>
      </c>
      <c r="C84" s="148"/>
      <c r="D84" s="29"/>
      <c r="E84" s="11" t="s">
        <v>36</v>
      </c>
      <c r="F84" s="11"/>
      <c r="G84" s="32"/>
      <c r="H84" s="33"/>
      <c r="I84" s="108"/>
    </row>
    <row r="85" spans="1:16" ht="31.5" customHeight="1">
      <c r="A85" s="28"/>
      <c r="B85" s="171" t="s">
        <v>111</v>
      </c>
      <c r="C85" s="172"/>
      <c r="D85" s="27" t="s">
        <v>37</v>
      </c>
      <c r="E85" s="52" t="s">
        <v>33</v>
      </c>
      <c r="F85" s="31">
        <f>F79/F83</f>
        <v>29701.372212692968</v>
      </c>
      <c r="G85" s="32"/>
      <c r="H85" s="32">
        <f>F85</f>
        <v>29701.372212692968</v>
      </c>
      <c r="I85" s="108">
        <f>F79/F81</f>
        <v>25449.027431787956</v>
      </c>
      <c r="P85" s="89"/>
    </row>
    <row r="86" spans="1:9" ht="15" customHeight="1">
      <c r="A86" s="28"/>
      <c r="B86" s="147" t="s">
        <v>24</v>
      </c>
      <c r="C86" s="148"/>
      <c r="D86" s="29"/>
      <c r="E86" s="11" t="s">
        <v>36</v>
      </c>
      <c r="F86" s="11"/>
      <c r="G86" s="30"/>
      <c r="H86" s="33"/>
      <c r="I86" s="108"/>
    </row>
    <row r="87" spans="1:9" ht="63.75" customHeight="1">
      <c r="A87" s="28"/>
      <c r="B87" s="171" t="s">
        <v>167</v>
      </c>
      <c r="C87" s="172"/>
      <c r="D87" s="29" t="s">
        <v>34</v>
      </c>
      <c r="E87" s="52" t="s">
        <v>33</v>
      </c>
      <c r="F87" s="49">
        <f>F83/F81*100</f>
        <v>85.68300228536995</v>
      </c>
      <c r="G87" s="30"/>
      <c r="H87" s="30">
        <f>F87</f>
        <v>85.68300228536995</v>
      </c>
      <c r="I87" s="108"/>
    </row>
    <row r="88" spans="1:9" ht="43.5" customHeight="1">
      <c r="A88" s="26" t="s">
        <v>3</v>
      </c>
      <c r="B88" s="147" t="s">
        <v>40</v>
      </c>
      <c r="C88" s="148"/>
      <c r="D88" s="29" t="s">
        <v>37</v>
      </c>
      <c r="E88" s="11"/>
      <c r="F88" s="24">
        <v>109780000</v>
      </c>
      <c r="G88" s="23"/>
      <c r="H88" s="24">
        <f>F88</f>
        <v>109780000</v>
      </c>
      <c r="I88" s="104"/>
    </row>
    <row r="89" spans="1:9" ht="16.5" customHeight="1">
      <c r="A89" s="28"/>
      <c r="B89" s="169" t="s">
        <v>21</v>
      </c>
      <c r="C89" s="170"/>
      <c r="D89" s="46"/>
      <c r="E89" s="11" t="s">
        <v>36</v>
      </c>
      <c r="F89" s="47"/>
      <c r="G89" s="31"/>
      <c r="H89" s="31"/>
      <c r="I89" s="110"/>
    </row>
    <row r="90" spans="1:9" ht="30.75" customHeight="1">
      <c r="A90" s="28"/>
      <c r="B90" s="205" t="s">
        <v>52</v>
      </c>
      <c r="C90" s="206"/>
      <c r="D90" s="27" t="s">
        <v>112</v>
      </c>
      <c r="E90" s="11" t="s">
        <v>33</v>
      </c>
      <c r="F90" s="47">
        <v>22000000</v>
      </c>
      <c r="G90" s="44"/>
      <c r="H90" s="44">
        <f>F90</f>
        <v>22000000</v>
      </c>
      <c r="I90" s="110"/>
    </row>
    <row r="91" spans="1:9" ht="15.75">
      <c r="A91" s="28"/>
      <c r="B91" s="169" t="s">
        <v>22</v>
      </c>
      <c r="C91" s="170"/>
      <c r="D91" s="29"/>
      <c r="E91" s="11" t="s">
        <v>36</v>
      </c>
      <c r="F91" s="47"/>
      <c r="G91" s="44"/>
      <c r="H91" s="44"/>
      <c r="I91" s="110"/>
    </row>
    <row r="92" spans="1:9" ht="31.5" customHeight="1">
      <c r="A92" s="28"/>
      <c r="B92" s="205" t="s">
        <v>72</v>
      </c>
      <c r="C92" s="206"/>
      <c r="D92" s="27" t="s">
        <v>113</v>
      </c>
      <c r="E92" s="11" t="s">
        <v>33</v>
      </c>
      <c r="F92" s="47">
        <v>18013444</v>
      </c>
      <c r="G92" s="44"/>
      <c r="H92" s="44">
        <f aca="true" t="shared" si="3" ref="H92:H98">F92</f>
        <v>18013444</v>
      </c>
      <c r="I92" s="110"/>
    </row>
    <row r="93" spans="1:9" ht="15.75">
      <c r="A93" s="28"/>
      <c r="B93" s="169" t="s">
        <v>23</v>
      </c>
      <c r="C93" s="170"/>
      <c r="D93" s="29"/>
      <c r="E93" s="11" t="s">
        <v>36</v>
      </c>
      <c r="F93" s="122"/>
      <c r="G93" s="31"/>
      <c r="H93" s="31"/>
      <c r="I93" s="110"/>
    </row>
    <row r="94" spans="1:9" ht="27.75" customHeight="1">
      <c r="A94" s="28"/>
      <c r="B94" s="201" t="s">
        <v>65</v>
      </c>
      <c r="C94" s="202"/>
      <c r="D94" s="27" t="s">
        <v>71</v>
      </c>
      <c r="E94" s="11" t="s">
        <v>33</v>
      </c>
      <c r="F94" s="123">
        <v>6.0943371</v>
      </c>
      <c r="G94" s="31"/>
      <c r="H94" s="124">
        <f t="shared" si="3"/>
        <v>6.0943371</v>
      </c>
      <c r="I94" s="111"/>
    </row>
    <row r="95" spans="1:9" ht="31.5" hidden="1">
      <c r="A95" s="28"/>
      <c r="B95" s="48" t="s">
        <v>53</v>
      </c>
      <c r="C95" s="48"/>
      <c r="D95" s="27" t="s">
        <v>51</v>
      </c>
      <c r="E95" s="11" t="s">
        <v>33</v>
      </c>
      <c r="F95" s="11"/>
      <c r="G95" s="11"/>
      <c r="H95" s="31">
        <f t="shared" si="3"/>
        <v>0</v>
      </c>
      <c r="I95" s="105"/>
    </row>
    <row r="96" spans="1:9" ht="55.5" customHeight="1" hidden="1">
      <c r="A96" s="28"/>
      <c r="B96" s="48" t="s">
        <v>54</v>
      </c>
      <c r="C96" s="48"/>
      <c r="D96" s="27" t="s">
        <v>51</v>
      </c>
      <c r="E96" s="11" t="s">
        <v>33</v>
      </c>
      <c r="F96" s="11"/>
      <c r="G96" s="11"/>
      <c r="H96" s="31">
        <f t="shared" si="3"/>
        <v>0</v>
      </c>
      <c r="I96" s="105"/>
    </row>
    <row r="97" spans="1:9" ht="15.75">
      <c r="A97" s="28"/>
      <c r="B97" s="169" t="s">
        <v>24</v>
      </c>
      <c r="C97" s="170"/>
      <c r="D97" s="27"/>
      <c r="E97" s="11" t="s">
        <v>36</v>
      </c>
      <c r="F97" s="11"/>
      <c r="G97" s="11"/>
      <c r="H97" s="31"/>
      <c r="I97" s="105"/>
    </row>
    <row r="98" spans="1:9" ht="31.5" customHeight="1">
      <c r="A98" s="28"/>
      <c r="B98" s="209" t="s">
        <v>43</v>
      </c>
      <c r="C98" s="210"/>
      <c r="D98" s="29" t="s">
        <v>34</v>
      </c>
      <c r="E98" s="11" t="s">
        <v>33</v>
      </c>
      <c r="F98" s="49">
        <f>F92/F90*100</f>
        <v>81.87929090909091</v>
      </c>
      <c r="G98" s="30"/>
      <c r="H98" s="31">
        <f t="shared" si="3"/>
        <v>81.87929090909091</v>
      </c>
      <c r="I98" s="8"/>
    </row>
    <row r="99" spans="1:9" ht="74.25" customHeight="1">
      <c r="A99" s="20" t="s">
        <v>4</v>
      </c>
      <c r="B99" s="158" t="s">
        <v>152</v>
      </c>
      <c r="C99" s="159"/>
      <c r="D99" s="2" t="s">
        <v>37</v>
      </c>
      <c r="E99" s="1"/>
      <c r="F99" s="50">
        <v>700700</v>
      </c>
      <c r="G99" s="21"/>
      <c r="H99" s="21">
        <f>F99</f>
        <v>700700</v>
      </c>
      <c r="I99" s="104"/>
    </row>
    <row r="100" spans="1:9" ht="15.75">
      <c r="A100" s="22"/>
      <c r="B100" s="151" t="s">
        <v>21</v>
      </c>
      <c r="C100" s="152"/>
      <c r="D100" s="4"/>
      <c r="E100" s="1" t="s">
        <v>36</v>
      </c>
      <c r="F100" s="1"/>
      <c r="G100" s="1"/>
      <c r="H100" s="1"/>
      <c r="I100" s="105"/>
    </row>
    <row r="101" spans="1:9" ht="20.25" customHeight="1">
      <c r="A101" s="22"/>
      <c r="B101" s="149" t="s">
        <v>107</v>
      </c>
      <c r="C101" s="150"/>
      <c r="D101" s="2"/>
      <c r="E101" s="1"/>
      <c r="F101" s="12">
        <f>F99</f>
        <v>700700</v>
      </c>
      <c r="G101" s="12"/>
      <c r="H101" s="12">
        <f>F101</f>
        <v>700700</v>
      </c>
      <c r="I101" s="105"/>
    </row>
    <row r="102" spans="1:9" ht="15.75">
      <c r="A102" s="22"/>
      <c r="B102" s="158" t="s">
        <v>22</v>
      </c>
      <c r="C102" s="159"/>
      <c r="D102" s="2"/>
      <c r="E102" s="1" t="s">
        <v>36</v>
      </c>
      <c r="F102" s="1"/>
      <c r="G102" s="1"/>
      <c r="H102" s="1"/>
      <c r="I102" s="105"/>
    </row>
    <row r="103" spans="1:9" ht="28.5" customHeight="1">
      <c r="A103" s="22"/>
      <c r="B103" s="203" t="s">
        <v>46</v>
      </c>
      <c r="C103" s="204"/>
      <c r="D103" s="2" t="s">
        <v>49</v>
      </c>
      <c r="E103" s="1" t="s">
        <v>33</v>
      </c>
      <c r="F103" s="1">
        <v>112</v>
      </c>
      <c r="G103" s="1"/>
      <c r="H103" s="1">
        <f>F103</f>
        <v>112</v>
      </c>
      <c r="I103" s="105"/>
    </row>
    <row r="104" spans="1:9" ht="15.75">
      <c r="A104" s="22"/>
      <c r="B104" s="158" t="s">
        <v>23</v>
      </c>
      <c r="C104" s="159"/>
      <c r="D104" s="2"/>
      <c r="E104" s="1" t="s">
        <v>36</v>
      </c>
      <c r="F104" s="1"/>
      <c r="G104" s="1"/>
      <c r="H104" s="1"/>
      <c r="I104" s="105"/>
    </row>
    <row r="105" spans="1:9" ht="27.75" customHeight="1">
      <c r="A105" s="22"/>
      <c r="B105" s="149" t="s">
        <v>47</v>
      </c>
      <c r="C105" s="150"/>
      <c r="D105" s="2" t="s">
        <v>37</v>
      </c>
      <c r="E105" s="1" t="s">
        <v>33</v>
      </c>
      <c r="F105" s="16">
        <f>F99/F103</f>
        <v>6256.25</v>
      </c>
      <c r="G105" s="12"/>
      <c r="H105" s="16">
        <f>F105</f>
        <v>6256.25</v>
      </c>
      <c r="I105" s="110"/>
    </row>
    <row r="106" spans="1:9" ht="15.75">
      <c r="A106" s="22"/>
      <c r="B106" s="158" t="s">
        <v>24</v>
      </c>
      <c r="C106" s="159"/>
      <c r="D106" s="2"/>
      <c r="E106" s="1" t="s">
        <v>36</v>
      </c>
      <c r="F106" s="1"/>
      <c r="G106" s="1"/>
      <c r="H106" s="10"/>
      <c r="I106" s="108"/>
    </row>
    <row r="107" spans="1:9" ht="44.25" customHeight="1">
      <c r="A107" s="22"/>
      <c r="B107" s="149" t="s">
        <v>48</v>
      </c>
      <c r="C107" s="150"/>
      <c r="D107" s="2" t="s">
        <v>34</v>
      </c>
      <c r="E107" s="52" t="s">
        <v>33</v>
      </c>
      <c r="F107" s="10">
        <v>100</v>
      </c>
      <c r="G107" s="1"/>
      <c r="H107" s="10">
        <f>F107</f>
        <v>100</v>
      </c>
      <c r="I107" s="108"/>
    </row>
    <row r="108" spans="1:10" ht="27.75" customHeight="1">
      <c r="A108" s="20" t="s">
        <v>5</v>
      </c>
      <c r="B108" s="158" t="s">
        <v>153</v>
      </c>
      <c r="C108" s="159"/>
      <c r="D108" s="5" t="s">
        <v>37</v>
      </c>
      <c r="E108" s="5"/>
      <c r="F108" s="51">
        <v>10875300</v>
      </c>
      <c r="G108" s="23"/>
      <c r="H108" s="24">
        <f>F108</f>
        <v>10875300</v>
      </c>
      <c r="I108" s="104"/>
      <c r="J108" s="89"/>
    </row>
    <row r="109" spans="1:10" ht="14.25" customHeight="1">
      <c r="A109" s="22"/>
      <c r="B109" s="151" t="s">
        <v>21</v>
      </c>
      <c r="C109" s="152"/>
      <c r="D109" s="4"/>
      <c r="E109" s="1" t="s">
        <v>36</v>
      </c>
      <c r="F109" s="1"/>
      <c r="G109" s="1"/>
      <c r="H109" s="1"/>
      <c r="I109" s="105"/>
      <c r="J109" s="89"/>
    </row>
    <row r="110" spans="1:10" ht="30.75" customHeight="1">
      <c r="A110" s="22"/>
      <c r="B110" s="149" t="s">
        <v>66</v>
      </c>
      <c r="C110" s="150"/>
      <c r="D110" s="2" t="s">
        <v>55</v>
      </c>
      <c r="E110" s="1" t="s">
        <v>33</v>
      </c>
      <c r="F110" s="16">
        <v>1086</v>
      </c>
      <c r="G110" s="12"/>
      <c r="H110" s="16">
        <f>F110</f>
        <v>1086</v>
      </c>
      <c r="I110" s="110"/>
      <c r="J110" s="89"/>
    </row>
    <row r="111" spans="1:10" ht="13.5" customHeight="1">
      <c r="A111" s="22"/>
      <c r="B111" s="158" t="s">
        <v>22</v>
      </c>
      <c r="C111" s="159"/>
      <c r="D111" s="2"/>
      <c r="E111" s="1" t="s">
        <v>36</v>
      </c>
      <c r="F111" s="1"/>
      <c r="G111" s="12"/>
      <c r="H111" s="18"/>
      <c r="I111" s="110"/>
      <c r="J111" s="89"/>
    </row>
    <row r="112" spans="1:10" ht="31.5" customHeight="1">
      <c r="A112" s="22"/>
      <c r="B112" s="203" t="s">
        <v>56</v>
      </c>
      <c r="C112" s="204"/>
      <c r="D112" s="2" t="s">
        <v>57</v>
      </c>
      <c r="E112" s="1" t="s">
        <v>33</v>
      </c>
      <c r="F112" s="1">
        <v>31</v>
      </c>
      <c r="G112" s="18"/>
      <c r="H112" s="18">
        <f aca="true" t="shared" si="4" ref="H112:H121">F112</f>
        <v>31</v>
      </c>
      <c r="I112" s="112"/>
      <c r="J112" s="89"/>
    </row>
    <row r="113" spans="1:10" ht="30" customHeight="1">
      <c r="A113" s="22"/>
      <c r="B113" s="17" t="s">
        <v>170</v>
      </c>
      <c r="C113" s="17"/>
      <c r="D113" s="2" t="s">
        <v>55</v>
      </c>
      <c r="E113" s="1" t="s">
        <v>33</v>
      </c>
      <c r="F113" s="1">
        <v>196.04</v>
      </c>
      <c r="G113" s="12"/>
      <c r="H113" s="18">
        <f t="shared" si="4"/>
        <v>196.04</v>
      </c>
      <c r="I113" s="110"/>
      <c r="J113" s="89"/>
    </row>
    <row r="114" spans="1:10" ht="46.5" customHeight="1">
      <c r="A114" s="22"/>
      <c r="B114" s="149" t="s">
        <v>67</v>
      </c>
      <c r="C114" s="150"/>
      <c r="D114" s="2" t="s">
        <v>60</v>
      </c>
      <c r="E114" s="52" t="s">
        <v>33</v>
      </c>
      <c r="F114" s="1">
        <v>1660</v>
      </c>
      <c r="G114" s="18"/>
      <c r="H114" s="18">
        <f t="shared" si="4"/>
        <v>1660</v>
      </c>
      <c r="I114" s="112"/>
      <c r="J114" s="89"/>
    </row>
    <row r="115" spans="1:10" ht="45.75" customHeight="1">
      <c r="A115" s="22"/>
      <c r="B115" s="149" t="s">
        <v>59</v>
      </c>
      <c r="C115" s="150"/>
      <c r="D115" s="2" t="s">
        <v>35</v>
      </c>
      <c r="E115" s="56" t="s">
        <v>33</v>
      </c>
      <c r="F115" s="11">
        <v>350</v>
      </c>
      <c r="G115" s="18"/>
      <c r="H115" s="18">
        <f t="shared" si="4"/>
        <v>350</v>
      </c>
      <c r="I115" s="112"/>
      <c r="J115" s="89"/>
    </row>
    <row r="116" spans="1:10" ht="15.75" customHeight="1">
      <c r="A116" s="22"/>
      <c r="B116" s="158" t="s">
        <v>23</v>
      </c>
      <c r="C116" s="159"/>
      <c r="D116" s="2"/>
      <c r="E116" s="1" t="s">
        <v>36</v>
      </c>
      <c r="F116" s="1"/>
      <c r="G116" s="12"/>
      <c r="H116" s="18"/>
      <c r="I116" s="110"/>
      <c r="J116" s="89"/>
    </row>
    <row r="117" spans="1:10" ht="30.75" customHeight="1">
      <c r="A117" s="22"/>
      <c r="B117" s="154" t="s">
        <v>70</v>
      </c>
      <c r="C117" s="155"/>
      <c r="D117" s="2" t="s">
        <v>37</v>
      </c>
      <c r="E117" s="52" t="s">
        <v>33</v>
      </c>
      <c r="F117" s="16">
        <f>5475300/F110</f>
        <v>5041.712707182321</v>
      </c>
      <c r="G117" s="12"/>
      <c r="H117" s="12">
        <f t="shared" si="4"/>
        <v>5041.712707182321</v>
      </c>
      <c r="I117" s="106">
        <v>5475300</v>
      </c>
      <c r="J117" s="89"/>
    </row>
    <row r="118" spans="1:10" ht="45" customHeight="1">
      <c r="A118" s="22"/>
      <c r="B118" s="149" t="s">
        <v>68</v>
      </c>
      <c r="C118" s="150"/>
      <c r="D118" s="2" t="s">
        <v>37</v>
      </c>
      <c r="E118" s="52" t="s">
        <v>33</v>
      </c>
      <c r="F118" s="16">
        <f>2400000/F114</f>
        <v>1445.7831325301204</v>
      </c>
      <c r="G118" s="12"/>
      <c r="H118" s="16">
        <f t="shared" si="4"/>
        <v>1445.7831325301204</v>
      </c>
      <c r="I118" s="106">
        <v>2400000</v>
      </c>
      <c r="J118" s="89"/>
    </row>
    <row r="119" spans="1:10" ht="45.75" customHeight="1">
      <c r="A119" s="22"/>
      <c r="B119" s="149" t="s">
        <v>69</v>
      </c>
      <c r="C119" s="150"/>
      <c r="D119" s="2" t="s">
        <v>37</v>
      </c>
      <c r="E119" s="52" t="s">
        <v>33</v>
      </c>
      <c r="F119" s="16">
        <f>3000000/F115</f>
        <v>8571.42857142857</v>
      </c>
      <c r="G119" s="12"/>
      <c r="H119" s="16">
        <f t="shared" si="4"/>
        <v>8571.42857142857</v>
      </c>
      <c r="I119" s="106">
        <v>3000000</v>
      </c>
      <c r="J119" s="89"/>
    </row>
    <row r="120" spans="1:11" ht="18" customHeight="1">
      <c r="A120" s="22"/>
      <c r="B120" s="158" t="s">
        <v>24</v>
      </c>
      <c r="C120" s="159"/>
      <c r="D120" s="2"/>
      <c r="E120" s="1" t="s">
        <v>36</v>
      </c>
      <c r="F120" s="1"/>
      <c r="G120" s="1"/>
      <c r="H120" s="18"/>
      <c r="I120" s="113">
        <f>I117+I118+I119</f>
        <v>10875300</v>
      </c>
      <c r="J120" s="89"/>
      <c r="K120" s="89"/>
    </row>
    <row r="121" spans="1:9" ht="30.75" customHeight="1">
      <c r="A121" s="22"/>
      <c r="B121" s="154" t="s">
        <v>171</v>
      </c>
      <c r="C121" s="155"/>
      <c r="D121" s="2" t="s">
        <v>34</v>
      </c>
      <c r="E121" s="1" t="s">
        <v>33</v>
      </c>
      <c r="F121" s="10">
        <v>100</v>
      </c>
      <c r="G121" s="3"/>
      <c r="H121" s="10">
        <f t="shared" si="4"/>
        <v>100</v>
      </c>
      <c r="I121" s="8"/>
    </row>
    <row r="122" spans="1:9" ht="19.5" customHeight="1">
      <c r="A122" s="114" t="s">
        <v>6</v>
      </c>
      <c r="B122" s="158" t="s">
        <v>136</v>
      </c>
      <c r="C122" s="159"/>
      <c r="D122" s="2" t="s">
        <v>37</v>
      </c>
      <c r="E122" s="1"/>
      <c r="F122" s="23">
        <v>2140800</v>
      </c>
      <c r="G122" s="25"/>
      <c r="H122" s="21">
        <f>F122</f>
        <v>2140800</v>
      </c>
      <c r="I122" s="8"/>
    </row>
    <row r="123" spans="1:9" ht="15" customHeight="1">
      <c r="A123" s="114"/>
      <c r="B123" s="158" t="s">
        <v>21</v>
      </c>
      <c r="C123" s="159"/>
      <c r="D123" s="2"/>
      <c r="E123" s="1" t="s">
        <v>36</v>
      </c>
      <c r="F123" s="1"/>
      <c r="G123" s="7"/>
      <c r="H123" s="1"/>
      <c r="I123" s="8"/>
    </row>
    <row r="124" spans="1:9" ht="30.75" customHeight="1">
      <c r="A124" s="114"/>
      <c r="B124" s="160" t="s">
        <v>103</v>
      </c>
      <c r="C124" s="161"/>
      <c r="D124" s="2" t="s">
        <v>35</v>
      </c>
      <c r="E124" s="52" t="s">
        <v>33</v>
      </c>
      <c r="F124" s="1">
        <v>4</v>
      </c>
      <c r="G124" s="7"/>
      <c r="H124" s="1">
        <f>F124</f>
        <v>4</v>
      </c>
      <c r="I124" s="8"/>
    </row>
    <row r="125" spans="1:9" ht="18.75" customHeight="1">
      <c r="A125" s="114"/>
      <c r="B125" s="158" t="s">
        <v>22</v>
      </c>
      <c r="C125" s="159"/>
      <c r="D125" s="2"/>
      <c r="E125" s="1" t="s">
        <v>36</v>
      </c>
      <c r="F125" s="1"/>
      <c r="G125" s="7"/>
      <c r="H125" s="1"/>
      <c r="I125" s="8"/>
    </row>
    <row r="126" spans="1:9" ht="30.75" customHeight="1">
      <c r="A126" s="114"/>
      <c r="B126" s="160" t="s">
        <v>104</v>
      </c>
      <c r="C126" s="161"/>
      <c r="D126" s="2" t="s">
        <v>49</v>
      </c>
      <c r="E126" s="56" t="s">
        <v>33</v>
      </c>
      <c r="F126" s="1">
        <v>16</v>
      </c>
      <c r="G126" s="7"/>
      <c r="H126" s="1">
        <f>F126</f>
        <v>16</v>
      </c>
      <c r="I126" s="8"/>
    </row>
    <row r="127" spans="1:9" ht="15.75" customHeight="1">
      <c r="A127" s="114"/>
      <c r="B127" s="158" t="s">
        <v>23</v>
      </c>
      <c r="C127" s="159"/>
      <c r="D127" s="2"/>
      <c r="E127" s="1" t="s">
        <v>36</v>
      </c>
      <c r="F127" s="1"/>
      <c r="G127" s="7"/>
      <c r="H127" s="1"/>
      <c r="I127" s="8"/>
    </row>
    <row r="128" spans="1:9" ht="30.75" customHeight="1">
      <c r="A128" s="114"/>
      <c r="B128" s="149" t="s">
        <v>105</v>
      </c>
      <c r="C128" s="150"/>
      <c r="D128" s="2" t="s">
        <v>37</v>
      </c>
      <c r="E128" s="1" t="s">
        <v>33</v>
      </c>
      <c r="F128" s="12">
        <f>F122/12</f>
        <v>178400</v>
      </c>
      <c r="G128" s="7"/>
      <c r="H128" s="12">
        <f>F128</f>
        <v>178400</v>
      </c>
      <c r="I128" s="8"/>
    </row>
    <row r="129" spans="1:9" ht="15" customHeight="1">
      <c r="A129" s="114"/>
      <c r="B129" s="158" t="s">
        <v>24</v>
      </c>
      <c r="C129" s="159"/>
      <c r="D129" s="2"/>
      <c r="E129" s="1" t="s">
        <v>36</v>
      </c>
      <c r="F129" s="1"/>
      <c r="G129" s="7"/>
      <c r="H129" s="1"/>
      <c r="I129" s="8"/>
    </row>
    <row r="130" spans="1:9" ht="30.75" customHeight="1">
      <c r="A130" s="114"/>
      <c r="B130" s="149" t="s">
        <v>106</v>
      </c>
      <c r="C130" s="150"/>
      <c r="D130" s="2" t="s">
        <v>34</v>
      </c>
      <c r="E130" s="1" t="s">
        <v>33</v>
      </c>
      <c r="F130" s="10">
        <v>100</v>
      </c>
      <c r="G130" s="3"/>
      <c r="H130" s="10">
        <f>F130</f>
        <v>100</v>
      </c>
      <c r="I130" s="8"/>
    </row>
    <row r="131" spans="1:9" ht="30.75" customHeight="1">
      <c r="A131" s="20" t="s">
        <v>7</v>
      </c>
      <c r="B131" s="158" t="s">
        <v>156</v>
      </c>
      <c r="C131" s="159"/>
      <c r="D131" s="5" t="s">
        <v>37</v>
      </c>
      <c r="E131" s="5"/>
      <c r="F131" s="51">
        <v>342000</v>
      </c>
      <c r="G131" s="23"/>
      <c r="H131" s="24">
        <f>F131</f>
        <v>342000</v>
      </c>
      <c r="I131" s="8"/>
    </row>
    <row r="132" spans="1:9" ht="17.25" customHeight="1">
      <c r="A132" s="22"/>
      <c r="B132" s="151" t="s">
        <v>21</v>
      </c>
      <c r="C132" s="152"/>
      <c r="D132" s="4"/>
      <c r="E132" s="1" t="s">
        <v>36</v>
      </c>
      <c r="F132" s="1"/>
      <c r="G132" s="1"/>
      <c r="H132" s="1"/>
      <c r="I132" s="8"/>
    </row>
    <row r="133" spans="1:9" ht="30.75" customHeight="1">
      <c r="A133" s="22"/>
      <c r="B133" s="149" t="s">
        <v>66</v>
      </c>
      <c r="C133" s="150"/>
      <c r="D133" s="2" t="s">
        <v>55</v>
      </c>
      <c r="E133" s="1" t="s">
        <v>33</v>
      </c>
      <c r="F133" s="16">
        <v>37.18</v>
      </c>
      <c r="G133" s="12"/>
      <c r="H133" s="16">
        <f>F133</f>
        <v>37.18</v>
      </c>
      <c r="I133" s="8"/>
    </row>
    <row r="134" spans="1:9" ht="13.5" customHeight="1">
      <c r="A134" s="22"/>
      <c r="B134" s="158" t="s">
        <v>22</v>
      </c>
      <c r="C134" s="159"/>
      <c r="D134" s="2"/>
      <c r="E134" s="1" t="s">
        <v>36</v>
      </c>
      <c r="F134" s="1"/>
      <c r="G134" s="12"/>
      <c r="H134" s="18"/>
      <c r="I134" s="8"/>
    </row>
    <row r="135" spans="1:9" ht="30.75" customHeight="1">
      <c r="A135" s="22"/>
      <c r="B135" s="203" t="s">
        <v>56</v>
      </c>
      <c r="C135" s="204"/>
      <c r="D135" s="2" t="s">
        <v>57</v>
      </c>
      <c r="E135" s="1" t="s">
        <v>33</v>
      </c>
      <c r="F135" s="1">
        <v>1</v>
      </c>
      <c r="G135" s="18"/>
      <c r="H135" s="18">
        <f>F135</f>
        <v>1</v>
      </c>
      <c r="I135" s="8"/>
    </row>
    <row r="136" spans="1:9" ht="31.5" customHeight="1">
      <c r="A136" s="22"/>
      <c r="B136" s="17" t="s">
        <v>58</v>
      </c>
      <c r="C136" s="17"/>
      <c r="D136" s="2" t="s">
        <v>55</v>
      </c>
      <c r="E136" s="1" t="s">
        <v>33</v>
      </c>
      <c r="F136" s="1">
        <v>6.24</v>
      </c>
      <c r="G136" s="12"/>
      <c r="H136" s="12">
        <f>F136</f>
        <v>6.24</v>
      </c>
      <c r="I136" s="8"/>
    </row>
    <row r="137" spans="1:9" ht="45" customHeight="1">
      <c r="A137" s="22"/>
      <c r="B137" s="149" t="s">
        <v>67</v>
      </c>
      <c r="C137" s="150"/>
      <c r="D137" s="2" t="s">
        <v>60</v>
      </c>
      <c r="E137" s="52" t="s">
        <v>33</v>
      </c>
      <c r="F137" s="1">
        <v>60</v>
      </c>
      <c r="G137" s="18"/>
      <c r="H137" s="18">
        <f>F137</f>
        <v>60</v>
      </c>
      <c r="I137" s="8"/>
    </row>
    <row r="138" spans="1:9" ht="30.75" customHeight="1">
      <c r="A138" s="22"/>
      <c r="B138" s="149" t="s">
        <v>59</v>
      </c>
      <c r="C138" s="150"/>
      <c r="D138" s="2" t="s">
        <v>35</v>
      </c>
      <c r="E138" s="56" t="s">
        <v>33</v>
      </c>
      <c r="F138" s="11">
        <v>13</v>
      </c>
      <c r="G138" s="18"/>
      <c r="H138" s="18">
        <f>F138</f>
        <v>13</v>
      </c>
      <c r="I138" s="8"/>
    </row>
    <row r="139" spans="1:9" ht="15" customHeight="1">
      <c r="A139" s="22"/>
      <c r="B139" s="158" t="s">
        <v>23</v>
      </c>
      <c r="C139" s="159"/>
      <c r="D139" s="2"/>
      <c r="E139" s="1" t="s">
        <v>36</v>
      </c>
      <c r="F139" s="1"/>
      <c r="G139" s="12"/>
      <c r="H139" s="18"/>
      <c r="I139" s="8"/>
    </row>
    <row r="140" spans="1:9" ht="30.75" customHeight="1">
      <c r="A140" s="22"/>
      <c r="B140" s="154" t="s">
        <v>70</v>
      </c>
      <c r="C140" s="155"/>
      <c r="D140" s="2" t="s">
        <v>37</v>
      </c>
      <c r="E140" s="52" t="s">
        <v>33</v>
      </c>
      <c r="F140" s="16">
        <f>196858.2/F133</f>
        <v>5294.7337278106515</v>
      </c>
      <c r="G140" s="12"/>
      <c r="H140" s="12">
        <f>F140</f>
        <v>5294.7337278106515</v>
      </c>
      <c r="I140" s="8">
        <v>196858.2</v>
      </c>
    </row>
    <row r="141" spans="1:9" ht="30.75" customHeight="1">
      <c r="A141" s="22"/>
      <c r="B141" s="149" t="s">
        <v>68</v>
      </c>
      <c r="C141" s="150"/>
      <c r="D141" s="2" t="s">
        <v>37</v>
      </c>
      <c r="E141" s="52" t="s">
        <v>33</v>
      </c>
      <c r="F141" s="16">
        <f>100000/F137</f>
        <v>1666.6666666666667</v>
      </c>
      <c r="G141" s="12"/>
      <c r="H141" s="16">
        <f>F141</f>
        <v>1666.6666666666667</v>
      </c>
      <c r="I141" s="8">
        <v>100000</v>
      </c>
    </row>
    <row r="142" spans="1:9" ht="30.75" customHeight="1">
      <c r="A142" s="22"/>
      <c r="B142" s="149" t="s">
        <v>69</v>
      </c>
      <c r="C142" s="150"/>
      <c r="D142" s="2" t="s">
        <v>37</v>
      </c>
      <c r="E142" s="52" t="s">
        <v>33</v>
      </c>
      <c r="F142" s="16">
        <f>45141.8/F138</f>
        <v>3472.446153846154</v>
      </c>
      <c r="G142" s="12"/>
      <c r="H142" s="16">
        <f>F142</f>
        <v>3472.446153846154</v>
      </c>
      <c r="I142" s="8">
        <v>45141.8</v>
      </c>
    </row>
    <row r="143" spans="1:9" ht="15.75" customHeight="1">
      <c r="A143" s="22"/>
      <c r="B143" s="158" t="s">
        <v>24</v>
      </c>
      <c r="C143" s="159"/>
      <c r="D143" s="2"/>
      <c r="E143" s="1" t="s">
        <v>36</v>
      </c>
      <c r="F143" s="1"/>
      <c r="G143" s="1"/>
      <c r="H143" s="18"/>
      <c r="I143" s="8">
        <f>I140+I141+I142</f>
        <v>342000</v>
      </c>
    </row>
    <row r="144" spans="1:9" ht="30.75" customHeight="1">
      <c r="A144" s="22"/>
      <c r="B144" s="154" t="s">
        <v>131</v>
      </c>
      <c r="C144" s="155"/>
      <c r="D144" s="2" t="s">
        <v>34</v>
      </c>
      <c r="E144" s="1" t="s">
        <v>33</v>
      </c>
      <c r="F144" s="10">
        <v>100</v>
      </c>
      <c r="G144" s="3"/>
      <c r="H144" s="10">
        <f>F144</f>
        <v>100</v>
      </c>
      <c r="I144" s="8"/>
    </row>
    <row r="145" spans="1:9" ht="30" customHeight="1">
      <c r="A145" s="20" t="s">
        <v>10</v>
      </c>
      <c r="B145" s="211" t="s">
        <v>41</v>
      </c>
      <c r="C145" s="212"/>
      <c r="D145" s="5" t="s">
        <v>37</v>
      </c>
      <c r="E145" s="5"/>
      <c r="F145" s="115">
        <v>6223700</v>
      </c>
      <c r="G145" s="21"/>
      <c r="H145" s="103">
        <f>F145</f>
        <v>6223700</v>
      </c>
      <c r="I145" s="104"/>
    </row>
    <row r="146" spans="1:9" ht="16.5" customHeight="1">
      <c r="A146" s="22"/>
      <c r="B146" s="151" t="s">
        <v>21</v>
      </c>
      <c r="C146" s="152"/>
      <c r="D146" s="2"/>
      <c r="E146" s="1" t="s">
        <v>36</v>
      </c>
      <c r="F146" s="1"/>
      <c r="G146" s="3"/>
      <c r="H146" s="3"/>
      <c r="I146" s="8"/>
    </row>
    <row r="147" spans="1:9" ht="30" customHeight="1">
      <c r="A147" s="22"/>
      <c r="B147" s="149" t="s">
        <v>62</v>
      </c>
      <c r="C147" s="150"/>
      <c r="D147" s="2" t="s">
        <v>63</v>
      </c>
      <c r="E147" s="1" t="s">
        <v>33</v>
      </c>
      <c r="F147" s="44">
        <v>6199</v>
      </c>
      <c r="G147" s="19"/>
      <c r="H147" s="19">
        <f>F147</f>
        <v>6199</v>
      </c>
      <c r="I147" s="9"/>
    </row>
    <row r="148" spans="1:9" ht="15.75" customHeight="1">
      <c r="A148" s="22"/>
      <c r="B148" s="158" t="s">
        <v>22</v>
      </c>
      <c r="C148" s="159"/>
      <c r="D148" s="2"/>
      <c r="E148" s="1" t="s">
        <v>36</v>
      </c>
      <c r="F148" s="11"/>
      <c r="G148" s="3"/>
      <c r="H148" s="6"/>
      <c r="I148" s="8"/>
    </row>
    <row r="149" spans="1:9" ht="30.75" customHeight="1">
      <c r="A149" s="22"/>
      <c r="B149" s="203" t="s">
        <v>114</v>
      </c>
      <c r="C149" s="204"/>
      <c r="D149" s="2" t="s">
        <v>63</v>
      </c>
      <c r="E149" s="1" t="s">
        <v>33</v>
      </c>
      <c r="F149" s="44">
        <f>500</f>
        <v>500</v>
      </c>
      <c r="G149" s="19"/>
      <c r="H149" s="19">
        <f aca="true" t="shared" si="5" ref="H149:H157">F149</f>
        <v>500</v>
      </c>
      <c r="I149" s="54">
        <f>F149*F153</f>
        <v>4537935</v>
      </c>
    </row>
    <row r="150" spans="1:9" ht="30.75" customHeight="1">
      <c r="A150" s="22"/>
      <c r="B150" s="203" t="s">
        <v>115</v>
      </c>
      <c r="C150" s="204"/>
      <c r="D150" s="2" t="s">
        <v>63</v>
      </c>
      <c r="E150" s="1" t="s">
        <v>33</v>
      </c>
      <c r="F150" s="44">
        <v>550</v>
      </c>
      <c r="G150" s="19"/>
      <c r="H150" s="19">
        <f>F150</f>
        <v>550</v>
      </c>
      <c r="I150" s="54">
        <f>F150*F154</f>
        <v>1562385</v>
      </c>
    </row>
    <row r="151" spans="1:9" ht="30.75" customHeight="1">
      <c r="A151" s="22"/>
      <c r="B151" s="203" t="s">
        <v>116</v>
      </c>
      <c r="C151" s="204"/>
      <c r="D151" s="2" t="s">
        <v>63</v>
      </c>
      <c r="E151" s="1" t="s">
        <v>33</v>
      </c>
      <c r="F151" s="44">
        <v>100</v>
      </c>
      <c r="G151" s="19"/>
      <c r="H151" s="19">
        <f t="shared" si="5"/>
        <v>100</v>
      </c>
      <c r="I151" s="54">
        <f>F151*F155</f>
        <v>123380</v>
      </c>
    </row>
    <row r="152" spans="1:9" ht="17.25" customHeight="1">
      <c r="A152" s="22"/>
      <c r="B152" s="158" t="s">
        <v>23</v>
      </c>
      <c r="C152" s="159"/>
      <c r="D152" s="2"/>
      <c r="E152" s="1" t="s">
        <v>36</v>
      </c>
      <c r="F152" s="11"/>
      <c r="G152" s="6"/>
      <c r="H152" s="6"/>
      <c r="I152" s="55">
        <f>I149+I150+I151</f>
        <v>6223700</v>
      </c>
    </row>
    <row r="153" spans="1:9" ht="29.25" customHeight="1">
      <c r="A153" s="22"/>
      <c r="B153" s="203" t="s">
        <v>117</v>
      </c>
      <c r="C153" s="204"/>
      <c r="D153" s="5" t="s">
        <v>64</v>
      </c>
      <c r="E153" s="1" t="s">
        <v>33</v>
      </c>
      <c r="F153" s="49">
        <v>9075.87</v>
      </c>
      <c r="G153" s="3"/>
      <c r="H153" s="3">
        <f t="shared" si="5"/>
        <v>9075.87</v>
      </c>
      <c r="I153" s="8"/>
    </row>
    <row r="154" spans="1:9" ht="27" customHeight="1">
      <c r="A154" s="22"/>
      <c r="B154" s="203" t="s">
        <v>118</v>
      </c>
      <c r="C154" s="204"/>
      <c r="D154" s="5" t="s">
        <v>64</v>
      </c>
      <c r="E154" s="1" t="s">
        <v>33</v>
      </c>
      <c r="F154" s="49">
        <v>2840.7</v>
      </c>
      <c r="G154" s="3"/>
      <c r="H154" s="3">
        <f t="shared" si="5"/>
        <v>2840.7</v>
      </c>
      <c r="I154" s="8"/>
    </row>
    <row r="155" spans="1:9" ht="30.75" customHeight="1">
      <c r="A155" s="22"/>
      <c r="B155" s="203" t="s">
        <v>119</v>
      </c>
      <c r="C155" s="204"/>
      <c r="D155" s="5" t="s">
        <v>64</v>
      </c>
      <c r="E155" s="1" t="s">
        <v>33</v>
      </c>
      <c r="F155" s="49">
        <v>1233.8</v>
      </c>
      <c r="G155" s="3"/>
      <c r="H155" s="3">
        <f t="shared" si="5"/>
        <v>1233.8</v>
      </c>
      <c r="I155" s="8"/>
    </row>
    <row r="156" spans="1:9" ht="20.25" customHeight="1">
      <c r="A156" s="22"/>
      <c r="B156" s="158" t="s">
        <v>24</v>
      </c>
      <c r="C156" s="159"/>
      <c r="D156" s="2"/>
      <c r="E156" s="1" t="s">
        <v>36</v>
      </c>
      <c r="F156" s="1"/>
      <c r="G156" s="3"/>
      <c r="H156" s="6"/>
      <c r="I156" s="9"/>
    </row>
    <row r="157" spans="1:9" ht="45" customHeight="1">
      <c r="A157" s="4"/>
      <c r="B157" s="149" t="s">
        <v>44</v>
      </c>
      <c r="C157" s="150"/>
      <c r="D157" s="2" t="s">
        <v>34</v>
      </c>
      <c r="E157" s="56" t="s">
        <v>33</v>
      </c>
      <c r="F157" s="10">
        <f>F149/F147*100</f>
        <v>8.065817067268915</v>
      </c>
      <c r="G157" s="2"/>
      <c r="H157" s="3">
        <f t="shared" si="5"/>
        <v>8.065817067268915</v>
      </c>
      <c r="I157" s="8"/>
    </row>
    <row r="158" spans="1:9" ht="45" customHeight="1">
      <c r="A158" s="20" t="s">
        <v>15</v>
      </c>
      <c r="B158" s="158" t="s">
        <v>124</v>
      </c>
      <c r="C158" s="159"/>
      <c r="D158" s="5" t="s">
        <v>37</v>
      </c>
      <c r="E158" s="5"/>
      <c r="F158" s="51">
        <v>924600</v>
      </c>
      <c r="G158" s="21"/>
      <c r="H158" s="103">
        <f>F158</f>
        <v>924600</v>
      </c>
      <c r="I158" s="8"/>
    </row>
    <row r="159" spans="1:9" ht="14.25" customHeight="1">
      <c r="A159" s="22"/>
      <c r="B159" s="151" t="s">
        <v>21</v>
      </c>
      <c r="C159" s="152"/>
      <c r="D159" s="2"/>
      <c r="E159" s="1" t="s">
        <v>36</v>
      </c>
      <c r="F159" s="1"/>
      <c r="G159" s="3"/>
      <c r="H159" s="3"/>
      <c r="I159" s="8"/>
    </row>
    <row r="160" spans="1:9" ht="28.5" customHeight="1">
      <c r="A160" s="22"/>
      <c r="B160" s="207" t="s">
        <v>126</v>
      </c>
      <c r="C160" s="208"/>
      <c r="D160" s="29" t="s">
        <v>125</v>
      </c>
      <c r="E160" s="11" t="s">
        <v>33</v>
      </c>
      <c r="F160" s="44">
        <v>77</v>
      </c>
      <c r="G160" s="45"/>
      <c r="H160" s="45">
        <f>F160</f>
        <v>77</v>
      </c>
      <c r="I160" s="8"/>
    </row>
    <row r="161" spans="1:9" ht="16.5" customHeight="1">
      <c r="A161" s="22"/>
      <c r="B161" s="147" t="s">
        <v>22</v>
      </c>
      <c r="C161" s="148"/>
      <c r="D161" s="29"/>
      <c r="E161" s="11" t="s">
        <v>36</v>
      </c>
      <c r="F161" s="11"/>
      <c r="G161" s="30"/>
      <c r="H161" s="33"/>
      <c r="I161" s="8"/>
    </row>
    <row r="162" spans="1:9" ht="28.5" customHeight="1">
      <c r="A162" s="22"/>
      <c r="B162" s="205" t="s">
        <v>127</v>
      </c>
      <c r="C162" s="206"/>
      <c r="D162" s="29" t="s">
        <v>125</v>
      </c>
      <c r="E162" s="11" t="s">
        <v>33</v>
      </c>
      <c r="F162" s="44">
        <v>3</v>
      </c>
      <c r="G162" s="45"/>
      <c r="H162" s="45">
        <f>F162</f>
        <v>3</v>
      </c>
      <c r="I162" s="8"/>
    </row>
    <row r="163" spans="1:9" ht="30.75" customHeight="1">
      <c r="A163" s="22"/>
      <c r="B163" s="205" t="s">
        <v>133</v>
      </c>
      <c r="C163" s="206"/>
      <c r="D163" s="29" t="s">
        <v>125</v>
      </c>
      <c r="E163" s="11" t="s">
        <v>33</v>
      </c>
      <c r="F163" s="44">
        <v>174</v>
      </c>
      <c r="G163" s="45"/>
      <c r="H163" s="45">
        <f>F163</f>
        <v>174</v>
      </c>
      <c r="I163" s="8"/>
    </row>
    <row r="164" spans="1:9" ht="15.75" customHeight="1">
      <c r="A164" s="22"/>
      <c r="B164" s="147" t="s">
        <v>23</v>
      </c>
      <c r="C164" s="148"/>
      <c r="D164" s="29"/>
      <c r="E164" s="11" t="s">
        <v>36</v>
      </c>
      <c r="F164" s="11"/>
      <c r="G164" s="33"/>
      <c r="H164" s="33"/>
      <c r="I164" s="8"/>
    </row>
    <row r="165" spans="1:9" ht="32.25" customHeight="1">
      <c r="A165" s="22"/>
      <c r="B165" s="207" t="s">
        <v>132</v>
      </c>
      <c r="C165" s="208"/>
      <c r="D165" s="27" t="s">
        <v>128</v>
      </c>
      <c r="E165" s="52" t="s">
        <v>33</v>
      </c>
      <c r="F165" s="7">
        <v>24205.33</v>
      </c>
      <c r="G165" s="32"/>
      <c r="H165" s="32">
        <f>F165</f>
        <v>24205.33</v>
      </c>
      <c r="I165" s="53">
        <f>F165*F162</f>
        <v>72615.99</v>
      </c>
    </row>
    <row r="166" spans="1:9" ht="30" customHeight="1">
      <c r="A166" s="22"/>
      <c r="B166" s="207" t="s">
        <v>134</v>
      </c>
      <c r="C166" s="208"/>
      <c r="D166" s="27" t="s">
        <v>128</v>
      </c>
      <c r="E166" s="52" t="s">
        <v>33</v>
      </c>
      <c r="F166" s="7">
        <v>4896.46</v>
      </c>
      <c r="G166" s="32"/>
      <c r="H166" s="32">
        <f>F166</f>
        <v>4896.46</v>
      </c>
      <c r="I166" s="53">
        <f>F166*F163</f>
        <v>851984.04</v>
      </c>
    </row>
    <row r="167" spans="1:9" ht="15.75" customHeight="1">
      <c r="A167" s="22"/>
      <c r="B167" s="147" t="s">
        <v>24</v>
      </c>
      <c r="C167" s="148"/>
      <c r="D167" s="29"/>
      <c r="E167" s="11" t="s">
        <v>36</v>
      </c>
      <c r="F167" s="11"/>
      <c r="G167" s="30"/>
      <c r="H167" s="33"/>
      <c r="I167" s="53"/>
    </row>
    <row r="168" spans="1:10" ht="62.25" customHeight="1">
      <c r="A168" s="4"/>
      <c r="B168" s="160" t="s">
        <v>130</v>
      </c>
      <c r="C168" s="161"/>
      <c r="D168" s="29" t="s">
        <v>34</v>
      </c>
      <c r="E168" s="52" t="s">
        <v>33</v>
      </c>
      <c r="F168" s="10">
        <v>100</v>
      </c>
      <c r="G168" s="3"/>
      <c r="H168" s="10">
        <f>F168</f>
        <v>100</v>
      </c>
      <c r="I168" s="121">
        <f>I165+I166</f>
        <v>924600.03</v>
      </c>
      <c r="J168" s="89">
        <f>F158+F145+F122+F108+F99+F88+F79+F70</f>
        <v>165453700</v>
      </c>
    </row>
    <row r="169" spans="1:10" ht="30.75" customHeight="1">
      <c r="A169" s="130" t="s">
        <v>17</v>
      </c>
      <c r="B169" s="211" t="s">
        <v>149</v>
      </c>
      <c r="C169" s="212"/>
      <c r="D169" s="5" t="s">
        <v>37</v>
      </c>
      <c r="E169" s="52"/>
      <c r="F169" s="51"/>
      <c r="G169" s="51">
        <v>3000000</v>
      </c>
      <c r="H169" s="103">
        <f>F169+G169</f>
        <v>3000000</v>
      </c>
      <c r="I169" s="121"/>
      <c r="J169" s="89"/>
    </row>
    <row r="170" spans="1:17" ht="15.75" customHeight="1">
      <c r="A170" s="130"/>
      <c r="B170" s="151" t="s">
        <v>21</v>
      </c>
      <c r="C170" s="152"/>
      <c r="D170" s="5"/>
      <c r="E170" s="52"/>
      <c r="F170" s="51"/>
      <c r="G170" s="21"/>
      <c r="H170" s="103"/>
      <c r="I170" s="121"/>
      <c r="J170" s="89"/>
      <c r="K170" s="92"/>
      <c r="L170" s="92"/>
      <c r="M170" s="92"/>
      <c r="N170" s="92"/>
      <c r="O170" s="92"/>
      <c r="P170" s="92"/>
      <c r="Q170" s="92"/>
    </row>
    <row r="171" spans="1:17" ht="48" customHeight="1">
      <c r="A171" s="4"/>
      <c r="B171" s="160" t="s">
        <v>159</v>
      </c>
      <c r="C171" s="161"/>
      <c r="D171" s="5"/>
      <c r="E171" s="52"/>
      <c r="F171" s="132"/>
      <c r="G171" s="132">
        <v>127</v>
      </c>
      <c r="H171" s="33">
        <f>G171+F171</f>
        <v>127</v>
      </c>
      <c r="I171" s="121"/>
      <c r="J171" s="89"/>
      <c r="K171" s="136"/>
      <c r="L171" s="131"/>
      <c r="M171" s="96"/>
      <c r="N171" s="105"/>
      <c r="O171" s="137"/>
      <c r="P171" s="137"/>
      <c r="Q171" s="137"/>
    </row>
    <row r="172" spans="1:17" ht="12.75" customHeight="1">
      <c r="A172" s="4"/>
      <c r="B172" s="147" t="s">
        <v>22</v>
      </c>
      <c r="C172" s="148"/>
      <c r="D172" s="5"/>
      <c r="E172" s="52"/>
      <c r="F172" s="132"/>
      <c r="G172" s="132"/>
      <c r="H172" s="33"/>
      <c r="I172" s="121"/>
      <c r="J172" s="89"/>
      <c r="K172" s="136"/>
      <c r="L172" s="131"/>
      <c r="M172" s="96"/>
      <c r="N172" s="105"/>
      <c r="O172" s="137"/>
      <c r="P172" s="137"/>
      <c r="Q172" s="137"/>
    </row>
    <row r="173" spans="1:17" ht="48" customHeight="1">
      <c r="A173" s="4"/>
      <c r="B173" s="160" t="s">
        <v>160</v>
      </c>
      <c r="C173" s="161"/>
      <c r="D173" s="5"/>
      <c r="E173" s="52"/>
      <c r="F173" s="132"/>
      <c r="G173" s="132">
        <v>50</v>
      </c>
      <c r="H173" s="33">
        <f>G173+F173</f>
        <v>50</v>
      </c>
      <c r="I173" s="121"/>
      <c r="J173" s="89"/>
      <c r="K173" s="133"/>
      <c r="L173" s="138"/>
      <c r="M173" s="139"/>
      <c r="N173" s="105"/>
      <c r="O173" s="135"/>
      <c r="P173" s="135"/>
      <c r="Q173" s="135"/>
    </row>
    <row r="174" spans="1:17" ht="12.75" customHeight="1">
      <c r="A174" s="4"/>
      <c r="B174" s="147" t="s">
        <v>23</v>
      </c>
      <c r="C174" s="148"/>
      <c r="D174" s="5"/>
      <c r="E174" s="52"/>
      <c r="F174" s="10"/>
      <c r="G174" s="10"/>
      <c r="H174" s="10"/>
      <c r="I174" s="121"/>
      <c r="J174" s="89"/>
      <c r="K174" s="133"/>
      <c r="L174" s="138"/>
      <c r="M174" s="140"/>
      <c r="N174" s="105"/>
      <c r="O174" s="96"/>
      <c r="P174" s="96"/>
      <c r="Q174" s="135"/>
    </row>
    <row r="175" spans="1:17" ht="23.25" customHeight="1">
      <c r="A175" s="4"/>
      <c r="B175" s="207" t="s">
        <v>164</v>
      </c>
      <c r="C175" s="208"/>
      <c r="D175" s="5"/>
      <c r="E175" s="52"/>
      <c r="F175" s="7"/>
      <c r="G175" s="7">
        <f>G169/G173</f>
        <v>60000</v>
      </c>
      <c r="H175" s="7">
        <f>G175+F175</f>
        <v>60000</v>
      </c>
      <c r="I175" s="121"/>
      <c r="J175" s="89"/>
      <c r="K175" s="133"/>
      <c r="L175" s="138"/>
      <c r="M175" s="140"/>
      <c r="N175" s="105"/>
      <c r="O175" s="96"/>
      <c r="P175" s="96"/>
      <c r="Q175" s="135"/>
    </row>
    <row r="176" spans="1:17" ht="48" customHeight="1">
      <c r="A176" s="130" t="s">
        <v>78</v>
      </c>
      <c r="B176" s="211" t="s">
        <v>150</v>
      </c>
      <c r="C176" s="212"/>
      <c r="D176" s="5" t="s">
        <v>37</v>
      </c>
      <c r="E176" s="52"/>
      <c r="F176" s="51"/>
      <c r="G176" s="51">
        <v>200000</v>
      </c>
      <c r="H176" s="103">
        <f>F176+G176</f>
        <v>200000</v>
      </c>
      <c r="I176" s="121"/>
      <c r="J176" s="89"/>
      <c r="K176" s="133"/>
      <c r="L176" s="138"/>
      <c r="M176" s="140"/>
      <c r="N176" s="105"/>
      <c r="O176" s="36"/>
      <c r="P176" s="96"/>
      <c r="Q176" s="135"/>
    </row>
    <row r="177" spans="1:17" ht="15.75" customHeight="1">
      <c r="A177" s="4"/>
      <c r="B177" s="151" t="s">
        <v>21</v>
      </c>
      <c r="C177" s="152"/>
      <c r="D177" s="29"/>
      <c r="E177" s="52"/>
      <c r="F177" s="10"/>
      <c r="G177" s="6"/>
      <c r="H177" s="33"/>
      <c r="I177" s="121"/>
      <c r="J177" s="89"/>
      <c r="K177" s="133"/>
      <c r="L177" s="138"/>
      <c r="M177" s="96"/>
      <c r="N177" s="105"/>
      <c r="O177" s="8"/>
      <c r="P177" s="141"/>
      <c r="Q177" s="142"/>
    </row>
    <row r="178" spans="1:17" ht="47.25" customHeight="1">
      <c r="A178" s="4"/>
      <c r="B178" s="160" t="s">
        <v>162</v>
      </c>
      <c r="C178" s="161"/>
      <c r="D178" s="29"/>
      <c r="E178" s="52"/>
      <c r="F178" s="10"/>
      <c r="G178" s="6">
        <v>30</v>
      </c>
      <c r="H178" s="33">
        <f>G178+F178</f>
        <v>30</v>
      </c>
      <c r="I178" s="121"/>
      <c r="J178" s="89"/>
      <c r="K178" s="133"/>
      <c r="L178" s="138"/>
      <c r="M178" s="96"/>
      <c r="N178" s="105"/>
      <c r="O178" s="117"/>
      <c r="P178" s="117"/>
      <c r="Q178" s="135"/>
    </row>
    <row r="179" spans="1:17" ht="14.25" customHeight="1">
      <c r="A179" s="4"/>
      <c r="B179" s="147" t="s">
        <v>22</v>
      </c>
      <c r="C179" s="148"/>
      <c r="D179" s="29"/>
      <c r="E179" s="52"/>
      <c r="F179" s="10"/>
      <c r="G179" s="3"/>
      <c r="H179" s="10"/>
      <c r="I179" s="121"/>
      <c r="J179" s="89"/>
      <c r="K179" s="134"/>
      <c r="L179" s="92"/>
      <c r="M179" s="92"/>
      <c r="N179" s="92"/>
      <c r="O179" s="92"/>
      <c r="P179" s="92"/>
      <c r="Q179" s="92"/>
    </row>
    <row r="180" spans="1:10" ht="47.25" customHeight="1">
      <c r="A180" s="4"/>
      <c r="B180" s="160" t="s">
        <v>163</v>
      </c>
      <c r="C180" s="161"/>
      <c r="D180" s="29"/>
      <c r="E180" s="52"/>
      <c r="F180" s="10"/>
      <c r="G180" s="6">
        <v>1</v>
      </c>
      <c r="H180" s="33">
        <f>G180+F180</f>
        <v>1</v>
      </c>
      <c r="I180" s="121"/>
      <c r="J180" s="89"/>
    </row>
    <row r="181" spans="1:10" ht="12.75" customHeight="1">
      <c r="A181" s="4"/>
      <c r="B181" s="147" t="s">
        <v>23</v>
      </c>
      <c r="C181" s="148"/>
      <c r="D181" s="29"/>
      <c r="E181" s="52"/>
      <c r="F181" s="10"/>
      <c r="G181" s="3"/>
      <c r="H181" s="10"/>
      <c r="I181" s="121"/>
      <c r="J181" s="89"/>
    </row>
    <row r="182" spans="1:10" ht="18.75" customHeight="1">
      <c r="A182" s="56"/>
      <c r="B182" s="207" t="s">
        <v>161</v>
      </c>
      <c r="C182" s="208"/>
      <c r="D182" s="29"/>
      <c r="E182" s="52"/>
      <c r="F182" s="10"/>
      <c r="G182" s="7">
        <f>G176/G180</f>
        <v>200000</v>
      </c>
      <c r="H182" s="12">
        <f>G182</f>
        <v>200000</v>
      </c>
      <c r="I182" s="121"/>
      <c r="J182" s="89"/>
    </row>
    <row r="183" spans="1:9" ht="48.75" customHeight="1" hidden="1">
      <c r="A183" s="20" t="s">
        <v>158</v>
      </c>
      <c r="B183" s="158" t="s">
        <v>144</v>
      </c>
      <c r="C183" s="159"/>
      <c r="D183" s="5" t="s">
        <v>37</v>
      </c>
      <c r="E183" s="5"/>
      <c r="F183" s="51"/>
      <c r="G183" s="103"/>
      <c r="H183" s="103">
        <f>F183+G183</f>
        <v>0</v>
      </c>
      <c r="I183" s="89">
        <f>F70+F79+F88+F99+F108+F122+F145+F158+F183</f>
        <v>165453700</v>
      </c>
    </row>
    <row r="184" spans="1:9" ht="18" customHeight="1" hidden="1">
      <c r="A184" s="22"/>
      <c r="B184" s="151" t="s">
        <v>21</v>
      </c>
      <c r="C184" s="152"/>
      <c r="D184" s="2"/>
      <c r="E184" s="1" t="s">
        <v>36</v>
      </c>
      <c r="F184" s="1"/>
      <c r="G184" s="3"/>
      <c r="H184" s="3"/>
      <c r="I184" s="89"/>
    </row>
    <row r="185" spans="1:9" ht="29.25" customHeight="1" hidden="1">
      <c r="A185" s="22"/>
      <c r="B185" s="207" t="s">
        <v>140</v>
      </c>
      <c r="C185" s="208"/>
      <c r="D185" s="29" t="s">
        <v>125</v>
      </c>
      <c r="E185" s="11" t="s">
        <v>33</v>
      </c>
      <c r="F185" s="44"/>
      <c r="G185" s="45">
        <v>4</v>
      </c>
      <c r="H185" s="45">
        <f>F185+G185</f>
        <v>4</v>
      </c>
      <c r="I185" s="89"/>
    </row>
    <row r="186" spans="1:9" ht="18" customHeight="1" hidden="1">
      <c r="A186" s="22"/>
      <c r="B186" s="147" t="s">
        <v>22</v>
      </c>
      <c r="C186" s="148"/>
      <c r="D186" s="29"/>
      <c r="E186" s="11" t="s">
        <v>36</v>
      </c>
      <c r="F186" s="11"/>
      <c r="G186" s="30"/>
      <c r="H186" s="45"/>
      <c r="I186" s="89"/>
    </row>
    <row r="187" spans="1:9" ht="29.25" customHeight="1" hidden="1">
      <c r="A187" s="22"/>
      <c r="B187" s="207" t="s">
        <v>142</v>
      </c>
      <c r="C187" s="208"/>
      <c r="D187" s="29" t="s">
        <v>125</v>
      </c>
      <c r="E187" s="11" t="s">
        <v>33</v>
      </c>
      <c r="F187" s="44"/>
      <c r="G187" s="45">
        <v>4</v>
      </c>
      <c r="H187" s="45">
        <f>F187+G187</f>
        <v>4</v>
      </c>
      <c r="I187" s="89"/>
    </row>
    <row r="188" spans="1:9" ht="18.75" customHeight="1" hidden="1">
      <c r="A188" s="22"/>
      <c r="B188" s="147" t="s">
        <v>23</v>
      </c>
      <c r="C188" s="148"/>
      <c r="D188" s="29"/>
      <c r="E188" s="11" t="s">
        <v>36</v>
      </c>
      <c r="F188" s="11"/>
      <c r="G188" s="33"/>
      <c r="H188" s="33"/>
      <c r="I188" s="119"/>
    </row>
    <row r="189" spans="1:9" ht="29.25" customHeight="1" hidden="1">
      <c r="A189" s="22"/>
      <c r="B189" s="207" t="s">
        <v>145</v>
      </c>
      <c r="C189" s="208"/>
      <c r="D189" s="27" t="s">
        <v>128</v>
      </c>
      <c r="E189" s="52" t="s">
        <v>33</v>
      </c>
      <c r="F189" s="7"/>
      <c r="G189" s="32">
        <f>G183/G187</f>
        <v>0</v>
      </c>
      <c r="H189" s="32">
        <f>F189+G189</f>
        <v>0</v>
      </c>
      <c r="I189" s="69"/>
    </row>
    <row r="190" spans="1:9" ht="15.75" customHeight="1" hidden="1">
      <c r="A190" s="22"/>
      <c r="B190" s="147" t="s">
        <v>24</v>
      </c>
      <c r="C190" s="148"/>
      <c r="D190" s="29"/>
      <c r="E190" s="11" t="s">
        <v>36</v>
      </c>
      <c r="F190" s="11"/>
      <c r="G190" s="30"/>
      <c r="H190" s="32"/>
      <c r="I190" s="69"/>
    </row>
    <row r="191" spans="1:8" ht="31.5" hidden="1">
      <c r="A191" s="4"/>
      <c r="B191" s="160" t="s">
        <v>143</v>
      </c>
      <c r="C191" s="161"/>
      <c r="D191" s="29" t="s">
        <v>34</v>
      </c>
      <c r="E191" s="52" t="s">
        <v>33</v>
      </c>
      <c r="F191" s="10"/>
      <c r="G191" s="3">
        <v>100</v>
      </c>
      <c r="H191" s="32">
        <f>F191+G191</f>
        <v>100</v>
      </c>
    </row>
    <row r="192" spans="1:9" ht="30" customHeight="1">
      <c r="A192" s="20" t="s">
        <v>151</v>
      </c>
      <c r="B192" s="211" t="s">
        <v>155</v>
      </c>
      <c r="C192" s="212"/>
      <c r="D192" s="5" t="s">
        <v>37</v>
      </c>
      <c r="E192" s="52"/>
      <c r="F192" s="12">
        <v>1257700</v>
      </c>
      <c r="G192" s="7"/>
      <c r="H192" s="32">
        <f>F192+G192</f>
        <v>1257700</v>
      </c>
      <c r="I192" s="89">
        <f>F70+F79+F88+F99+F108+F122+F131+F145+F158+F192</f>
        <v>167053400</v>
      </c>
    </row>
    <row r="193" spans="1:8" ht="15.75" customHeight="1">
      <c r="A193" s="126"/>
      <c r="B193" s="127"/>
      <c r="C193" s="127"/>
      <c r="D193" s="82"/>
      <c r="E193" s="82"/>
      <c r="F193" s="128"/>
      <c r="G193" s="104"/>
      <c r="H193" s="129"/>
    </row>
    <row r="194" spans="1:8" ht="15.75">
      <c r="A194" s="191" t="s">
        <v>137</v>
      </c>
      <c r="B194" s="191"/>
      <c r="C194" s="191"/>
      <c r="D194" s="191"/>
      <c r="E194" s="116"/>
      <c r="F194" s="117"/>
      <c r="G194" s="175" t="s">
        <v>138</v>
      </c>
      <c r="H194" s="175"/>
    </row>
    <row r="195" spans="1:8" ht="15.75">
      <c r="A195" s="63"/>
      <c r="B195" s="61"/>
      <c r="C195" s="61"/>
      <c r="E195" s="118" t="s">
        <v>25</v>
      </c>
      <c r="G195" s="188" t="s">
        <v>139</v>
      </c>
      <c r="H195" s="188"/>
    </row>
    <row r="196" spans="1:8" ht="15.75">
      <c r="A196" s="176" t="s">
        <v>26</v>
      </c>
      <c r="B196" s="176"/>
      <c r="C196" s="120"/>
      <c r="D196" s="78"/>
      <c r="E196" s="118"/>
      <c r="G196" s="69"/>
      <c r="H196" s="69"/>
    </row>
    <row r="197" spans="1:5" ht="15.75">
      <c r="A197" s="153" t="s">
        <v>84</v>
      </c>
      <c r="B197" s="153"/>
      <c r="C197" s="153"/>
      <c r="D197" s="153"/>
      <c r="E197" s="153"/>
    </row>
    <row r="198" spans="1:8" ht="15.75">
      <c r="A198" s="189" t="s">
        <v>85</v>
      </c>
      <c r="B198" s="189"/>
      <c r="C198" s="189"/>
      <c r="D198" s="189"/>
      <c r="E198" s="116"/>
      <c r="F198" s="117"/>
      <c r="G198" s="175" t="s">
        <v>31</v>
      </c>
      <c r="H198" s="175"/>
    </row>
    <row r="199" spans="1:8" ht="15.75">
      <c r="A199" s="63"/>
      <c r="B199" s="61"/>
      <c r="C199" s="61"/>
      <c r="D199" s="61"/>
      <c r="E199" s="118" t="s">
        <v>25</v>
      </c>
      <c r="G199" s="188" t="s">
        <v>139</v>
      </c>
      <c r="H199" s="188"/>
    </row>
    <row r="200" spans="2:4" ht="15.75">
      <c r="B200" s="59" t="s">
        <v>86</v>
      </c>
      <c r="D200" s="61"/>
    </row>
    <row r="201" ht="15.75">
      <c r="D201" s="61"/>
    </row>
    <row r="202" spans="2:4" ht="15.75">
      <c r="B202" s="59" t="s">
        <v>87</v>
      </c>
      <c r="D202" s="61"/>
    </row>
  </sheetData>
  <sheetProtection/>
  <mergeCells count="193">
    <mergeCell ref="B188:C188"/>
    <mergeCell ref="B189:C189"/>
    <mergeCell ref="B190:C190"/>
    <mergeCell ref="B172:C172"/>
    <mergeCell ref="B141:C141"/>
    <mergeCell ref="B142:C142"/>
    <mergeCell ref="B143:C143"/>
    <mergeCell ref="B144:C144"/>
    <mergeCell ref="B169:C169"/>
    <mergeCell ref="B177:C177"/>
    <mergeCell ref="B192:C192"/>
    <mergeCell ref="B181:C181"/>
    <mergeCell ref="B182:C182"/>
    <mergeCell ref="B171:C171"/>
    <mergeCell ref="B173:C173"/>
    <mergeCell ref="B174:C174"/>
    <mergeCell ref="B180:C180"/>
    <mergeCell ref="B175:C175"/>
    <mergeCell ref="B176:C176"/>
    <mergeCell ref="B178:C178"/>
    <mergeCell ref="B49:C49"/>
    <mergeCell ref="B130:C130"/>
    <mergeCell ref="B116:C116"/>
    <mergeCell ref="B118:C118"/>
    <mergeCell ref="B131:C131"/>
    <mergeCell ref="B138:C138"/>
    <mergeCell ref="B132:C132"/>
    <mergeCell ref="B133:C133"/>
    <mergeCell ref="B134:C134"/>
    <mergeCell ref="B135:C135"/>
    <mergeCell ref="B145:C145"/>
    <mergeCell ref="B146:C146"/>
    <mergeCell ref="B159:C159"/>
    <mergeCell ref="B191:C191"/>
    <mergeCell ref="B184:C184"/>
    <mergeCell ref="B185:C185"/>
    <mergeCell ref="B186:C186"/>
    <mergeCell ref="B187:C187"/>
    <mergeCell ref="B167:C167"/>
    <mergeCell ref="B183:C183"/>
    <mergeCell ref="B168:C168"/>
    <mergeCell ref="B164:C164"/>
    <mergeCell ref="B165:C165"/>
    <mergeCell ref="B166:C166"/>
    <mergeCell ref="B157:C157"/>
    <mergeCell ref="B161:C161"/>
    <mergeCell ref="B162:C162"/>
    <mergeCell ref="B147:C147"/>
    <mergeCell ref="B163:C163"/>
    <mergeCell ref="B150:C150"/>
    <mergeCell ref="B151:C151"/>
    <mergeCell ref="B152:C152"/>
    <mergeCell ref="B153:C153"/>
    <mergeCell ref="B160:C160"/>
    <mergeCell ref="B148:C148"/>
    <mergeCell ref="B149:C149"/>
    <mergeCell ref="B158:C158"/>
    <mergeCell ref="B84:C84"/>
    <mergeCell ref="B139:C139"/>
    <mergeCell ref="B140:C140"/>
    <mergeCell ref="B114:C114"/>
    <mergeCell ref="B115:C115"/>
    <mergeCell ref="B156:C156"/>
    <mergeCell ref="B154:C154"/>
    <mergeCell ref="B155:C155"/>
    <mergeCell ref="B128:C128"/>
    <mergeCell ref="B129:C129"/>
    <mergeCell ref="B104:C104"/>
    <mergeCell ref="B105:C105"/>
    <mergeCell ref="B83:C83"/>
    <mergeCell ref="B80:C80"/>
    <mergeCell ref="B81:C81"/>
    <mergeCell ref="B82:C82"/>
    <mergeCell ref="B88:C88"/>
    <mergeCell ref="B100:C100"/>
    <mergeCell ref="B92:C92"/>
    <mergeCell ref="B98:C98"/>
    <mergeCell ref="B79:C79"/>
    <mergeCell ref="B107:C107"/>
    <mergeCell ref="B94:C94"/>
    <mergeCell ref="B111:C111"/>
    <mergeCell ref="B99:C99"/>
    <mergeCell ref="B85:C85"/>
    <mergeCell ref="B86:C86"/>
    <mergeCell ref="B97:C97"/>
    <mergeCell ref="B90:C90"/>
    <mergeCell ref="B91:C91"/>
    <mergeCell ref="B74:C74"/>
    <mergeCell ref="B76:C76"/>
    <mergeCell ref="B77:C77"/>
    <mergeCell ref="B78:C78"/>
    <mergeCell ref="B125:C125"/>
    <mergeCell ref="B108:C108"/>
    <mergeCell ref="B109:C109"/>
    <mergeCell ref="B110:C110"/>
    <mergeCell ref="B112:C112"/>
    <mergeCell ref="B103:C103"/>
    <mergeCell ref="B68:C68"/>
    <mergeCell ref="B69:C69"/>
    <mergeCell ref="B72:C72"/>
    <mergeCell ref="B63:C63"/>
    <mergeCell ref="B62:C62"/>
    <mergeCell ref="A64:C64"/>
    <mergeCell ref="D20:F20"/>
    <mergeCell ref="B23:H23"/>
    <mergeCell ref="B24:H24"/>
    <mergeCell ref="B29:E29"/>
    <mergeCell ref="D19:G19"/>
    <mergeCell ref="B61:C61"/>
    <mergeCell ref="B60:C60"/>
    <mergeCell ref="B58:C58"/>
    <mergeCell ref="B44:C44"/>
    <mergeCell ref="B48:C48"/>
    <mergeCell ref="E22:F22"/>
    <mergeCell ref="B36:C36"/>
    <mergeCell ref="E1:F1"/>
    <mergeCell ref="E7:F7"/>
    <mergeCell ref="E8:F8"/>
    <mergeCell ref="E9:H9"/>
    <mergeCell ref="E10:H10"/>
    <mergeCell ref="E11:H11"/>
    <mergeCell ref="D18:F18"/>
    <mergeCell ref="D17:G17"/>
    <mergeCell ref="G198:H198"/>
    <mergeCell ref="G199:H199"/>
    <mergeCell ref="A198:D198"/>
    <mergeCell ref="G195:H195"/>
    <mergeCell ref="B28:H28"/>
    <mergeCell ref="B31:H31"/>
    <mergeCell ref="A194:D194"/>
    <mergeCell ref="A52:A53"/>
    <mergeCell ref="B101:C101"/>
    <mergeCell ref="B123:C123"/>
    <mergeCell ref="A19:A20"/>
    <mergeCell ref="B45:C45"/>
    <mergeCell ref="B42:C42"/>
    <mergeCell ref="B43:C43"/>
    <mergeCell ref="A50:C50"/>
    <mergeCell ref="B25:H25"/>
    <mergeCell ref="B26:H26"/>
    <mergeCell ref="B27:H27"/>
    <mergeCell ref="B40:C40"/>
    <mergeCell ref="E21:F21"/>
    <mergeCell ref="A13:H13"/>
    <mergeCell ref="A14:H14"/>
    <mergeCell ref="G194:H194"/>
    <mergeCell ref="A196:B196"/>
    <mergeCell ref="A197:E197"/>
    <mergeCell ref="B32:H32"/>
    <mergeCell ref="B34:H34"/>
    <mergeCell ref="B66:H66"/>
    <mergeCell ref="B57:C57"/>
    <mergeCell ref="A17:A18"/>
    <mergeCell ref="B126:C126"/>
    <mergeCell ref="B106:C106"/>
    <mergeCell ref="B120:C120"/>
    <mergeCell ref="B119:C119"/>
    <mergeCell ref="B117:C117"/>
    <mergeCell ref="C19:C20"/>
    <mergeCell ref="B39:C39"/>
    <mergeCell ref="B41:C41"/>
    <mergeCell ref="B47:C47"/>
    <mergeCell ref="B46:C46"/>
    <mergeCell ref="L64:M64"/>
    <mergeCell ref="L65:M65"/>
    <mergeCell ref="L66:M66"/>
    <mergeCell ref="L67:M67"/>
    <mergeCell ref="B70:C70"/>
    <mergeCell ref="B93:C93"/>
    <mergeCell ref="B75:C75"/>
    <mergeCell ref="B87:C87"/>
    <mergeCell ref="B89:C89"/>
    <mergeCell ref="B73:C73"/>
    <mergeCell ref="J24:K24"/>
    <mergeCell ref="L59:M59"/>
    <mergeCell ref="L60:M60"/>
    <mergeCell ref="L61:M61"/>
    <mergeCell ref="L62:M62"/>
    <mergeCell ref="B38:C38"/>
    <mergeCell ref="K25:N25"/>
    <mergeCell ref="B59:C59"/>
    <mergeCell ref="B37:C37"/>
    <mergeCell ref="B56:C56"/>
    <mergeCell ref="B179:C179"/>
    <mergeCell ref="B137:C137"/>
    <mergeCell ref="B170:C170"/>
    <mergeCell ref="B52:H52"/>
    <mergeCell ref="B121:C121"/>
    <mergeCell ref="B71:C71"/>
    <mergeCell ref="B127:C127"/>
    <mergeCell ref="B102:C102"/>
    <mergeCell ref="B122:C122"/>
    <mergeCell ref="B124:C124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3"/>
  <rowBreaks count="8" manualBreakCount="8">
    <brk id="23" max="7" man="1"/>
    <brk id="40" max="7" man="1"/>
    <brk id="58" max="7" man="1"/>
    <brk id="74" max="7" man="1"/>
    <brk id="90" max="7" man="1"/>
    <brk id="113" max="7" man="1"/>
    <brk id="130" max="7" man="1"/>
    <brk id="14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2022-02-08T12:31:59Z</cp:lastPrinted>
  <dcterms:created xsi:type="dcterms:W3CDTF">2018-12-28T08:43:53Z</dcterms:created>
  <dcterms:modified xsi:type="dcterms:W3CDTF">2022-02-08T12:42:38Z</dcterms:modified>
  <cp:category/>
  <cp:version/>
  <cp:contentType/>
  <cp:contentStatus/>
</cp:coreProperties>
</file>